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90" windowHeight="9045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9" l="1"/>
  <c r="E10" i="9"/>
  <c r="D10" i="9"/>
  <c r="C10" i="9"/>
  <c r="B10" i="9"/>
  <c r="D13" i="5" l="1"/>
  <c r="D34" i="6" l="1"/>
  <c r="B137" i="7" l="1"/>
  <c r="C137" i="7"/>
  <c r="D137" i="7"/>
  <c r="E137" i="7"/>
  <c r="F137" i="7"/>
  <c r="G22" i="10"/>
  <c r="G55" i="9"/>
  <c r="G56" i="9"/>
  <c r="G57" i="9"/>
  <c r="G58" i="9"/>
  <c r="G75" i="9"/>
  <c r="G74" i="9"/>
  <c r="G73" i="9"/>
  <c r="G72" i="9"/>
  <c r="G71" i="9"/>
  <c r="G62" i="9"/>
  <c r="G63" i="9"/>
  <c r="G64" i="9"/>
  <c r="G65" i="9"/>
  <c r="G66" i="9"/>
  <c r="G67" i="9"/>
  <c r="G68" i="9"/>
  <c r="G69" i="9"/>
  <c r="G70" i="9"/>
  <c r="G61" i="9"/>
  <c r="G60" i="9"/>
  <c r="G59" i="9"/>
  <c r="G54" i="9"/>
  <c r="G52" i="9"/>
  <c r="G51" i="9"/>
  <c r="G50" i="9"/>
  <c r="G49" i="9"/>
  <c r="G48" i="9"/>
  <c r="G47" i="9"/>
  <c r="G46" i="9"/>
  <c r="G45" i="9"/>
  <c r="G41" i="9"/>
  <c r="G40" i="9"/>
  <c r="G39" i="9"/>
  <c r="G38" i="9"/>
  <c r="G35" i="9"/>
  <c r="G34" i="9"/>
  <c r="G33" i="9"/>
  <c r="G32" i="9"/>
  <c r="G31" i="9"/>
  <c r="G30" i="9"/>
  <c r="G29" i="9"/>
  <c r="G28" i="9"/>
  <c r="G26" i="9"/>
  <c r="G25" i="9"/>
  <c r="G24" i="9"/>
  <c r="G23" i="9"/>
  <c r="G22" i="9"/>
  <c r="G21" i="9"/>
  <c r="G20" i="9"/>
  <c r="G12" i="9"/>
  <c r="G13" i="9"/>
  <c r="G14" i="9"/>
  <c r="G15" i="9"/>
  <c r="G16" i="9"/>
  <c r="G17" i="9"/>
  <c r="G18" i="9"/>
  <c r="G11" i="9"/>
  <c r="G37" i="9"/>
  <c r="G19" i="9"/>
  <c r="G10" i="9" l="1"/>
  <c r="G53" i="9"/>
  <c r="G27" i="9"/>
  <c r="G9" i="9" s="1"/>
  <c r="G44" i="9"/>
  <c r="G43" i="9" s="1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10" i="6"/>
  <c r="G11" i="6"/>
  <c r="G12" i="6"/>
  <c r="G13" i="6"/>
  <c r="G14" i="6"/>
  <c r="G15" i="6"/>
  <c r="G17" i="6"/>
  <c r="G18" i="6"/>
  <c r="G19" i="6"/>
  <c r="G20" i="6"/>
  <c r="G21" i="6"/>
  <c r="G22" i="6"/>
  <c r="G23" i="6"/>
  <c r="G24" i="6"/>
  <c r="G25" i="6"/>
  <c r="G26" i="6"/>
  <c r="G27" i="6"/>
  <c r="G29" i="6"/>
  <c r="G30" i="6"/>
  <c r="G31" i="6"/>
  <c r="G32" i="6"/>
  <c r="G33" i="6"/>
  <c r="F45" i="6"/>
  <c r="F65" i="6" s="1"/>
  <c r="E45" i="6"/>
  <c r="E65" i="6" s="1"/>
  <c r="D45" i="6"/>
  <c r="D65" i="6" s="1"/>
  <c r="C45" i="6"/>
  <c r="B45" i="6"/>
  <c r="G45" i="6" s="1"/>
  <c r="G49" i="6"/>
  <c r="G48" i="6"/>
  <c r="F16" i="6"/>
  <c r="E16" i="6"/>
  <c r="G16" i="6" s="1"/>
  <c r="D16" i="6"/>
  <c r="C16" i="6"/>
  <c r="B16" i="6"/>
  <c r="C28" i="6"/>
  <c r="D28" i="6"/>
  <c r="E28" i="6"/>
  <c r="G28" i="6" s="1"/>
  <c r="F28" i="6"/>
  <c r="B28" i="6"/>
  <c r="G77" i="9" l="1"/>
  <c r="B21" i="5"/>
  <c r="F68" i="2" l="1"/>
  <c r="F79" i="2" s="1"/>
  <c r="E68" i="2"/>
  <c r="E79" i="2" s="1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25" i="2"/>
  <c r="B25" i="2"/>
  <c r="C17" i="2"/>
  <c r="B17" i="2"/>
  <c r="C9" i="2"/>
  <c r="B9" i="2"/>
  <c r="B47" i="2" s="1"/>
  <c r="B62" i="2" s="1"/>
  <c r="G17" i="22"/>
  <c r="G28" i="22" s="1"/>
  <c r="F17" i="22"/>
  <c r="F28" i="22" s="1"/>
  <c r="E17" i="22"/>
  <c r="E28" i="22" s="1"/>
  <c r="D17" i="22"/>
  <c r="C17" i="22"/>
  <c r="C28" i="22" s="1"/>
  <c r="B17" i="22"/>
  <c r="B28" i="22" s="1"/>
  <c r="G6" i="22"/>
  <c r="F6" i="22"/>
  <c r="E6" i="22"/>
  <c r="D6" i="22"/>
  <c r="D28" i="22" s="1"/>
  <c r="C6" i="22"/>
  <c r="B6" i="22"/>
  <c r="G27" i="20"/>
  <c r="F27" i="20"/>
  <c r="E27" i="20"/>
  <c r="D27" i="20"/>
  <c r="C27" i="20"/>
  <c r="B27" i="20"/>
  <c r="G20" i="20"/>
  <c r="G30" i="20" s="1"/>
  <c r="F20" i="20"/>
  <c r="F30" i="20" s="1"/>
  <c r="E20" i="20"/>
  <c r="E30" i="20" s="1"/>
  <c r="D20" i="20"/>
  <c r="D30" i="20" s="1"/>
  <c r="C20" i="20"/>
  <c r="C30" i="20" s="1"/>
  <c r="B20" i="20"/>
  <c r="B30" i="20" s="1"/>
  <c r="C11" i="20"/>
  <c r="G6" i="20"/>
  <c r="F6" i="20"/>
  <c r="E6" i="20"/>
  <c r="D6" i="20"/>
  <c r="C6" i="20"/>
  <c r="B6" i="20"/>
  <c r="D27" i="19"/>
  <c r="E27" i="19" s="1"/>
  <c r="F27" i="19" s="1"/>
  <c r="G27" i="19" s="1"/>
  <c r="C27" i="19"/>
  <c r="C26" i="19"/>
  <c r="D26" i="19" s="1"/>
  <c r="E26" i="19" s="1"/>
  <c r="F26" i="19" s="1"/>
  <c r="G26" i="19" s="1"/>
  <c r="D25" i="19"/>
  <c r="E25" i="19" s="1"/>
  <c r="F25" i="19" s="1"/>
  <c r="G25" i="19" s="1"/>
  <c r="C25" i="19"/>
  <c r="C24" i="19"/>
  <c r="D24" i="19" s="1"/>
  <c r="E24" i="19" s="1"/>
  <c r="F24" i="19" s="1"/>
  <c r="G24" i="19" s="1"/>
  <c r="D23" i="19"/>
  <c r="E23" i="19" s="1"/>
  <c r="F23" i="19" s="1"/>
  <c r="G23" i="19" s="1"/>
  <c r="C23" i="19"/>
  <c r="C22" i="19"/>
  <c r="D22" i="19" s="1"/>
  <c r="E22" i="19" s="1"/>
  <c r="F22" i="19" s="1"/>
  <c r="G22" i="19" s="1"/>
  <c r="D21" i="19"/>
  <c r="E21" i="19" s="1"/>
  <c r="F21" i="19" s="1"/>
  <c r="G21" i="19" s="1"/>
  <c r="C21" i="19"/>
  <c r="C20" i="19"/>
  <c r="D20" i="19" s="1"/>
  <c r="E20" i="19" s="1"/>
  <c r="F20" i="19" s="1"/>
  <c r="G20" i="19" s="1"/>
  <c r="D19" i="19"/>
  <c r="E19" i="19" s="1"/>
  <c r="C19" i="19"/>
  <c r="C18" i="19"/>
  <c r="B18" i="19"/>
  <c r="C16" i="19"/>
  <c r="D16" i="19" s="1"/>
  <c r="E16" i="19" s="1"/>
  <c r="F16" i="19" s="1"/>
  <c r="G16" i="19" s="1"/>
  <c r="D15" i="19"/>
  <c r="E15" i="19" s="1"/>
  <c r="F15" i="19" s="1"/>
  <c r="G15" i="19" s="1"/>
  <c r="C15" i="19"/>
  <c r="C14" i="19"/>
  <c r="D14" i="19" s="1"/>
  <c r="E14" i="19" s="1"/>
  <c r="F14" i="19" s="1"/>
  <c r="G14" i="19" s="1"/>
  <c r="D13" i="19"/>
  <c r="E13" i="19" s="1"/>
  <c r="F13" i="19" s="1"/>
  <c r="G13" i="19" s="1"/>
  <c r="C13" i="19"/>
  <c r="C12" i="19"/>
  <c r="D12" i="19" s="1"/>
  <c r="E12" i="19" s="1"/>
  <c r="F12" i="19" s="1"/>
  <c r="G12" i="19" s="1"/>
  <c r="D11" i="19"/>
  <c r="E11" i="19" s="1"/>
  <c r="F11" i="19" s="1"/>
  <c r="G11" i="19" s="1"/>
  <c r="C11" i="19"/>
  <c r="C10" i="19"/>
  <c r="D10" i="19" s="1"/>
  <c r="E10" i="19" s="1"/>
  <c r="F10" i="19" s="1"/>
  <c r="G10" i="19" s="1"/>
  <c r="D9" i="19"/>
  <c r="E9" i="19" s="1"/>
  <c r="F9" i="19" s="1"/>
  <c r="G9" i="19" s="1"/>
  <c r="C9" i="19"/>
  <c r="C8" i="19"/>
  <c r="D8" i="19" s="1"/>
  <c r="B7" i="19"/>
  <c r="B29" i="19" s="1"/>
  <c r="G28" i="16"/>
  <c r="F28" i="16"/>
  <c r="E28" i="16"/>
  <c r="D28" i="16"/>
  <c r="C28" i="16"/>
  <c r="B28" i="16"/>
  <c r="D26" i="16"/>
  <c r="E26" i="16" s="1"/>
  <c r="F26" i="16" s="1"/>
  <c r="G26" i="16" s="1"/>
  <c r="C26" i="16"/>
  <c r="E25" i="16"/>
  <c r="F25" i="16" s="1"/>
  <c r="G25" i="16" s="1"/>
  <c r="D25" i="16"/>
  <c r="C25" i="16"/>
  <c r="C24" i="16"/>
  <c r="D24" i="16" s="1"/>
  <c r="E24" i="16" s="1"/>
  <c r="F24" i="16" s="1"/>
  <c r="G24" i="16" s="1"/>
  <c r="C23" i="16"/>
  <c r="C21" i="16" s="1"/>
  <c r="C31" i="16" s="1"/>
  <c r="D22" i="16"/>
  <c r="C22" i="16"/>
  <c r="B21" i="16"/>
  <c r="B31" i="16" s="1"/>
  <c r="C19" i="16"/>
  <c r="D19" i="16" s="1"/>
  <c r="E19" i="16" s="1"/>
  <c r="F19" i="16" s="1"/>
  <c r="G19" i="16" s="1"/>
  <c r="D18" i="16"/>
  <c r="E18" i="16" s="1"/>
  <c r="F18" i="16" s="1"/>
  <c r="G18" i="16" s="1"/>
  <c r="C18" i="16"/>
  <c r="C17" i="16"/>
  <c r="D17" i="16" s="1"/>
  <c r="E17" i="16" s="1"/>
  <c r="F17" i="16" s="1"/>
  <c r="G17" i="16" s="1"/>
  <c r="C16" i="16"/>
  <c r="D16" i="16" s="1"/>
  <c r="E16" i="16" s="1"/>
  <c r="F16" i="16" s="1"/>
  <c r="G16" i="16" s="1"/>
  <c r="C15" i="16"/>
  <c r="D15" i="16" s="1"/>
  <c r="E15" i="16" s="1"/>
  <c r="F15" i="16" s="1"/>
  <c r="G15" i="16" s="1"/>
  <c r="D14" i="16"/>
  <c r="E14" i="16" s="1"/>
  <c r="F14" i="16" s="1"/>
  <c r="G14" i="16" s="1"/>
  <c r="C14" i="16"/>
  <c r="C13" i="16"/>
  <c r="D13" i="16" s="1"/>
  <c r="E13" i="16" s="1"/>
  <c r="F13" i="16" s="1"/>
  <c r="G13" i="16" s="1"/>
  <c r="C12" i="16"/>
  <c r="D12" i="16" s="1"/>
  <c r="E12" i="16" s="1"/>
  <c r="F12" i="16" s="1"/>
  <c r="G12" i="16" s="1"/>
  <c r="C11" i="16"/>
  <c r="D11" i="16" s="1"/>
  <c r="E11" i="16" s="1"/>
  <c r="F11" i="16" s="1"/>
  <c r="G11" i="16" s="1"/>
  <c r="D10" i="16"/>
  <c r="E10" i="16" s="1"/>
  <c r="F10" i="16" s="1"/>
  <c r="G10" i="16" s="1"/>
  <c r="C10" i="16"/>
  <c r="C9" i="16"/>
  <c r="D9" i="16" s="1"/>
  <c r="E9" i="16" s="1"/>
  <c r="F9" i="16" s="1"/>
  <c r="G9" i="16" s="1"/>
  <c r="C8" i="16"/>
  <c r="D8" i="16" s="1"/>
  <c r="C7" i="16"/>
  <c r="B7" i="16"/>
  <c r="C47" i="2" l="1"/>
  <c r="C62" i="2" s="1"/>
  <c r="C29" i="19"/>
  <c r="D7" i="19"/>
  <c r="E8" i="19"/>
  <c r="E18" i="19"/>
  <c r="F19" i="19"/>
  <c r="C7" i="19"/>
  <c r="D18" i="19"/>
  <c r="D29" i="19" s="1"/>
  <c r="E8" i="16"/>
  <c r="D7" i="16"/>
  <c r="D21" i="16"/>
  <c r="D31" i="16" s="1"/>
  <c r="E22" i="16"/>
  <c r="D23" i="16"/>
  <c r="E23" i="16" s="1"/>
  <c r="F23" i="16" s="1"/>
  <c r="G23" i="16" s="1"/>
  <c r="F18" i="19" l="1"/>
  <c r="G19" i="19"/>
  <c r="G18" i="19" s="1"/>
  <c r="E7" i="19"/>
  <c r="E29" i="19" s="1"/>
  <c r="F8" i="19"/>
  <c r="E21" i="16"/>
  <c r="F22" i="16"/>
  <c r="E7" i="16"/>
  <c r="F8" i="16"/>
  <c r="G8" i="19" l="1"/>
  <c r="G7" i="19" s="1"/>
  <c r="G29" i="19" s="1"/>
  <c r="F7" i="19"/>
  <c r="F29" i="19"/>
  <c r="G22" i="16"/>
  <c r="G21" i="16" s="1"/>
  <c r="F21" i="16"/>
  <c r="F7" i="16"/>
  <c r="G8" i="16"/>
  <c r="G7" i="16" s="1"/>
  <c r="E31" i="16"/>
  <c r="F31" i="16" l="1"/>
  <c r="G31" i="16"/>
  <c r="F47" i="2" l="1"/>
  <c r="F59" i="2" s="1"/>
  <c r="F81" i="2" s="1"/>
  <c r="E19" i="9" l="1"/>
  <c r="F19" i="9"/>
  <c r="D41" i="9"/>
  <c r="D40" i="9"/>
  <c r="D39" i="9"/>
  <c r="D38" i="9"/>
  <c r="G50" i="8"/>
  <c r="G14" i="8"/>
  <c r="G18" i="8"/>
  <c r="G22" i="8"/>
  <c r="G26" i="8"/>
  <c r="G30" i="8"/>
  <c r="G34" i="8"/>
  <c r="G38" i="8"/>
  <c r="G42" i="8"/>
  <c r="G46" i="8"/>
  <c r="G11" i="8"/>
  <c r="G12" i="8"/>
  <c r="G13" i="8"/>
  <c r="G15" i="8"/>
  <c r="G16" i="8"/>
  <c r="G17" i="8"/>
  <c r="G19" i="8"/>
  <c r="G20" i="8"/>
  <c r="G21" i="8"/>
  <c r="G23" i="8"/>
  <c r="G24" i="8"/>
  <c r="G25" i="8"/>
  <c r="G27" i="8"/>
  <c r="G28" i="8"/>
  <c r="G29" i="8"/>
  <c r="G31" i="8"/>
  <c r="G32" i="8"/>
  <c r="G33" i="8"/>
  <c r="G35" i="8"/>
  <c r="G36" i="8"/>
  <c r="G37" i="8"/>
  <c r="G39" i="8"/>
  <c r="G40" i="8"/>
  <c r="G41" i="8"/>
  <c r="G43" i="8"/>
  <c r="G44" i="8"/>
  <c r="G45" i="8"/>
  <c r="G47" i="8"/>
  <c r="G10" i="8"/>
  <c r="D103" i="7"/>
  <c r="B18" i="7"/>
  <c r="C18" i="7"/>
  <c r="D18" i="7"/>
  <c r="E18" i="7"/>
  <c r="F18" i="7"/>
  <c r="C68" i="5" l="1"/>
  <c r="D72" i="5" l="1"/>
  <c r="D74" i="5" s="1"/>
  <c r="C72" i="5"/>
  <c r="C74" i="5" s="1"/>
  <c r="D17" i="5"/>
  <c r="C17" i="5"/>
  <c r="C13" i="5"/>
  <c r="B13" i="5"/>
  <c r="D8" i="5"/>
  <c r="C8" i="5"/>
  <c r="B8" i="5"/>
  <c r="D57" i="5"/>
  <c r="D59" i="5" s="1"/>
  <c r="C57" i="5"/>
  <c r="C59" i="5" s="1"/>
  <c r="D49" i="5"/>
  <c r="C49" i="5"/>
  <c r="B59" i="5"/>
  <c r="D44" i="5"/>
  <c r="C44" i="5"/>
  <c r="B44" i="5"/>
  <c r="B23" i="5"/>
  <c r="B25" i="5" s="1"/>
  <c r="B33" i="5" s="1"/>
  <c r="C65" i="6"/>
  <c r="B65" i="6"/>
  <c r="G62" i="6"/>
  <c r="D21" i="5" l="1"/>
  <c r="D23" i="5" s="1"/>
  <c r="D25" i="5" s="1"/>
  <c r="D33" i="5" s="1"/>
  <c r="C21" i="5"/>
  <c r="C23" i="5" s="1"/>
  <c r="C25" i="5" s="1"/>
  <c r="C33" i="5" s="1"/>
  <c r="G65" i="6"/>
  <c r="G34" i="6"/>
  <c r="G35" i="6"/>
  <c r="G36" i="6"/>
  <c r="G37" i="6"/>
  <c r="G38" i="6"/>
  <c r="G39" i="6"/>
  <c r="G9" i="6"/>
  <c r="G41" i="6" s="1"/>
  <c r="G70" i="6" s="1"/>
  <c r="F41" i="6"/>
  <c r="F70" i="6" s="1"/>
  <c r="E41" i="6"/>
  <c r="E70" i="6" s="1"/>
  <c r="D41" i="6"/>
  <c r="D70" i="6" s="1"/>
  <c r="C41" i="6"/>
  <c r="C70" i="6" s="1"/>
  <c r="B41" i="6"/>
  <c r="B70" i="6" s="1"/>
  <c r="G73" i="6" l="1"/>
  <c r="A2" i="25" l="1"/>
  <c r="A5" i="10" l="1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C61" i="9"/>
  <c r="D61" i="9"/>
  <c r="E61" i="9"/>
  <c r="F61" i="9"/>
  <c r="C53" i="9"/>
  <c r="D53" i="9"/>
  <c r="E53" i="9"/>
  <c r="F53" i="9"/>
  <c r="C44" i="9"/>
  <c r="D44" i="9"/>
  <c r="E44" i="9"/>
  <c r="F44" i="9"/>
  <c r="C37" i="9"/>
  <c r="D37" i="9"/>
  <c r="E37" i="9"/>
  <c r="F37" i="9"/>
  <c r="C27" i="9"/>
  <c r="D27" i="9"/>
  <c r="E27" i="9"/>
  <c r="F27" i="9"/>
  <c r="C19" i="9"/>
  <c r="D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B22" i="3"/>
  <c r="C49" i="8"/>
  <c r="D49" i="8"/>
  <c r="E49" i="8"/>
  <c r="F49" i="8"/>
  <c r="G49" i="8"/>
  <c r="B4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0" i="7"/>
  <c r="E150" i="7"/>
  <c r="E146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0" i="7"/>
  <c r="D150" i="7"/>
  <c r="D146" i="7"/>
  <c r="D133" i="7"/>
  <c r="D123" i="7"/>
  <c r="D113" i="7"/>
  <c r="D93" i="7"/>
  <c r="D85" i="7"/>
  <c r="D75" i="7"/>
  <c r="D71" i="7"/>
  <c r="D62" i="7"/>
  <c r="D58" i="7"/>
  <c r="D48" i="7"/>
  <c r="D38" i="7"/>
  <c r="D28" i="7"/>
  <c r="D10" i="7"/>
  <c r="C150" i="7"/>
  <c r="C146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0" i="7"/>
  <c r="B150" i="7"/>
  <c r="B146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0" i="7"/>
  <c r="G74" i="6"/>
  <c r="F75" i="6"/>
  <c r="E75" i="6"/>
  <c r="D7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B75" i="6"/>
  <c r="B13" i="3"/>
  <c r="C9" i="3"/>
  <c r="C8" i="3" s="1"/>
  <c r="B9" i="3"/>
  <c r="E65" i="8" l="1"/>
  <c r="C9" i="7"/>
  <c r="F65" i="8"/>
  <c r="E84" i="7"/>
  <c r="G28" i="7"/>
  <c r="G75" i="6"/>
  <c r="K20" i="4"/>
  <c r="E20" i="4"/>
  <c r="I20" i="4"/>
  <c r="C43" i="9"/>
  <c r="B43" i="9"/>
  <c r="D43" i="9"/>
  <c r="E43" i="9"/>
  <c r="B65" i="8"/>
  <c r="D65" i="8"/>
  <c r="C65" i="8"/>
  <c r="G65" i="8"/>
  <c r="G123" i="7"/>
  <c r="B84" i="7"/>
  <c r="C84" i="7"/>
  <c r="G18" i="7"/>
  <c r="G38" i="7"/>
  <c r="G75" i="7"/>
  <c r="G93" i="7"/>
  <c r="G133" i="7"/>
  <c r="G150" i="7"/>
  <c r="B9" i="7"/>
  <c r="D84" i="7"/>
  <c r="E9" i="7"/>
  <c r="F84" i="7"/>
  <c r="G58" i="7"/>
  <c r="G113" i="7"/>
  <c r="G137" i="7"/>
  <c r="J20" i="4"/>
  <c r="G20" i="4"/>
  <c r="H20" i="4"/>
  <c r="G8" i="3"/>
  <c r="G20" i="3" s="1"/>
  <c r="F43" i="9"/>
  <c r="F77" i="9" s="1"/>
  <c r="E8" i="3"/>
  <c r="B8" i="3"/>
  <c r="G103" i="7"/>
  <c r="G85" i="7"/>
  <c r="G48" i="7"/>
  <c r="G10" i="7"/>
  <c r="F9" i="7"/>
  <c r="D9" i="7"/>
  <c r="C159" i="7" l="1"/>
  <c r="E77" i="9"/>
  <c r="D77" i="9"/>
  <c r="C77" i="9"/>
  <c r="E159" i="7"/>
  <c r="B159" i="7"/>
  <c r="F159" i="7"/>
  <c r="G9" i="7"/>
  <c r="B77" i="9"/>
  <c r="D159" i="7"/>
  <c r="G84" i="7"/>
  <c r="G159" i="7" l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11" i="10"/>
  <c r="G13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  <c r="E47" i="2"/>
  <c r="E59" i="2" s="1"/>
  <c r="E81" i="2" s="1"/>
</calcChain>
</file>

<file path=xl/sharedStrings.xml><?xml version="1.0" encoding="utf-8"?>
<sst xmlns="http://schemas.openxmlformats.org/spreadsheetml/2006/main" count="1065" uniqueCount="645">
  <si>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</si>
  <si>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</si>
  <si>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</si>
  <si>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</si>
  <si>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</si>
  <si>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</si>
  <si>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</si>
  <si>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</si>
  <si>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</si>
  <si>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</si>
  <si>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</si>
  <si>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</si>
  <si>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</si>
  <si>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</si>
  <si>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</si>
  <si>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</si>
  <si>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</si>
  <si>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</si>
  <si>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</si>
  <si>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</si>
  <si>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</si>
  <si>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</si>
  <si>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</si>
  <si>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</si>
  <si>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</si>
  <si>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</si>
  <si>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</si>
  <si>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</si>
  <si>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</si>
  <si>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</si>
  <si>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</si>
  <si>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</si>
  <si>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</si>
  <si>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</si>
  <si>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</si>
  <si>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</si>
  <si>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</si>
  <si>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</si>
  <si>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</si>
  <si>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</si>
  <si>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</si>
  <si>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</si>
  <si>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</si>
  <si>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</si>
  <si>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</si>
  <si>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</si>
  <si>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</si>
  <si>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</si>
  <si>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</si>
  <si>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</si>
  <si>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</si>
  <si>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</si>
  <si>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</si>
  <si>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</si>
  <si>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</si>
  <si>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</si>
  <si>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</si>
  <si>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</si>
  <si>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</si>
  <si>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</si>
  <si>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</si>
  <si>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</si>
  <si>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</si>
  <si>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</si>
  <si>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</si>
  <si>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</si>
  <si>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</si>
  <si>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</si>
  <si>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</si>
  <si>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</si>
  <si>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</si>
  <si>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</si>
  <si>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</si>
  <si>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</si>
  <si>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</si>
  <si>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</si>
  <si>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</si>
  <si>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</si>
  <si>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</si>
  <si>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</si>
  <si>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</si>
  <si>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</si>
  <si>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</si>
  <si>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</si>
  <si>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</si>
  <si>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</si>
  <si>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</si>
  <si>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</si>
  <si>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</si>
  <si>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</si>
  <si>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</si>
  <si>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</si>
  <si>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</si>
  <si>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</si>
  <si>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</si>
  <si>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</si>
  <si>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</si>
  <si>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</si>
  <si>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</si>
  <si>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</si>
  <si>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</si>
  <si>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</si>
  <si>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</si>
  <si>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</si>
  <si>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</si>
  <si>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</si>
  <si>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</si>
  <si>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</si>
  <si>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</si>
  <si>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</si>
  <si>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</si>
  <si>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</si>
  <si>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</si>
  <si>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</si>
  <si>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</si>
  <si>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</si>
  <si>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</si>
  <si>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</si>
  <si>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</si>
  <si>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</si>
  <si>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</si>
  <si>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</si>
  <si>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</si>
  <si>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</si>
  <si>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</si>
  <si>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</si>
  <si>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</si>
  <si>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</si>
  <si>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</si>
  <si>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</si>
  <si>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</si>
  <si>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</si>
  <si>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</si>
  <si>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</si>
  <si>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</si>
  <si>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</si>
  <si>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</si>
  <si>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</si>
  <si>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</si>
  <si>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</si>
  <si>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</si>
  <si>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</si>
  <si>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</si>
  <si>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</si>
  <si>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</si>
  <si>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</si>
  <si>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</si>
  <si>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</si>
  <si>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</si>
  <si>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</si>
  <si>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</si>
  <si>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</si>
  <si>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</si>
  <si>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</si>
  <si>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</si>
  <si>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</si>
  <si>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</si>
  <si>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</si>
  <si>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</si>
  <si>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</si>
  <si>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</si>
  <si>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</si>
  <si>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</si>
  <si>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</si>
  <si>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</si>
  <si>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</si>
  <si>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</si>
  <si>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</si>
  <si>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</si>
  <si>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</si>
  <si>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</si>
  <si>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</si>
  <si>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</si>
  <si>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</si>
  <si>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</si>
  <si>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</si>
  <si>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</si>
  <si>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</si>
  <si>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</si>
  <si>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</si>
  <si>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</si>
  <si>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</si>
  <si>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</si>
  <si>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</si>
  <si>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</si>
  <si>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</si>
  <si>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</si>
  <si>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</si>
  <si>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</si>
  <si>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</si>
  <si>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</si>
  <si>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</si>
  <si>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</si>
  <si>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</si>
  <si>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</si>
  <si>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</si>
  <si>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</si>
  <si>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</si>
  <si>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</si>
  <si>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</si>
  <si>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</si>
  <si>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</si>
  <si>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</si>
  <si>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</si>
  <si>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</si>
  <si>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</si>
  <si>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</si>
  <si>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</si>
  <si>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</si>
  <si>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</si>
  <si>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</si>
  <si>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</si>
  <si>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</si>
  <si>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</si>
  <si>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</si>
  <si>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</si>
  <si>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</si>
  <si>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</si>
  <si>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</si>
  <si>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</si>
  <si>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</si>
  <si>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</si>
  <si>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</si>
  <si>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</si>
  <si>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</si>
  <si>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</si>
  <si>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</si>
  <si>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</si>
  <si>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</si>
  <si>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</si>
  <si>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</si>
  <si>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</si>
  <si>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</si>
  <si>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</si>
  <si>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</si>
  <si>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</si>
  <si>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</si>
  <si>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</si>
  <si>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</si>
  <si>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</si>
  <si>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</si>
  <si>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</si>
  <si>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</si>
  <si>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</si>
  <si>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</si>
  <si>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</si>
  <si>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</si>
  <si>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</si>
  <si>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</si>
  <si>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</si>
  <si>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</si>
  <si>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</si>
  <si>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</si>
  <si>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</si>
  <si>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</si>
  <si>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</si>
  <si>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</si>
  <si>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</si>
  <si>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</si>
  <si>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</si>
  <si>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</si>
  <si>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</si>
  <si>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</si>
  <si>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</si>
  <si>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</si>
  <si>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</si>
  <si>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</si>
  <si>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</si>
  <si>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</si>
  <si>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</si>
  <si>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</si>
  <si>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</si>
  <si>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</si>
  <si>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</si>
  <si>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</si>
  <si>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</si>
  <si>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</si>
  <si>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</si>
  <si>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</si>
  <si>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</si>
  <si>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</si>
  <si>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</si>
  <si>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</si>
  <si>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</si>
  <si>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</si>
  <si>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</si>
  <si>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</si>
  <si>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</si>
  <si>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</si>
  <si>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</si>
  <si>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</si>
  <si>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</si>
  <si>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</si>
  <si>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</si>
  <si>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</si>
  <si>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</si>
  <si>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</si>
  <si>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</si>
  <si>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</si>
  <si>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</si>
  <si>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</si>
  <si>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</si>
  <si>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</si>
  <si>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</si>
  <si>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</si>
  <si>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</si>
  <si>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</si>
  <si>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</si>
  <si>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</si>
  <si>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</si>
  <si>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</si>
  <si>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</si>
  <si>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</si>
  <si>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</si>
  <si>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</si>
  <si>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</si>
  <si>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</si>
  <si>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</si>
  <si>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</si>
  <si>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</si>
  <si>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</si>
  <si>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</si>
  <si>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</si>
  <si>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</si>
  <si>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</si>
  <si>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</si>
  <si>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</si>
  <si>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</si>
  <si>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</si>
  <si>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</si>
  <si>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</si>
  <si>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</si>
  <si>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</si>
  <si>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</si>
  <si>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</si>
  <si>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</si>
  <si>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</si>
  <si>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</si>
  <si>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</si>
  <si>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</si>
  <si>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</si>
  <si>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</si>
  <si>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</si>
  <si>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</si>
  <si>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</si>
  <si>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</si>
  <si>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</si>
  <si>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</si>
  <si>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</si>
  <si>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</si>
  <si>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</si>
  <si>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</si>
  <si>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</si>
  <si>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</si>
  <si>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</si>
  <si>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</si>
  <si>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</si>
  <si>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</si>
  <si>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</si>
  <si>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</si>
  <si>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</si>
  <si>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</si>
  <si>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</si>
  <si>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</si>
  <si>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</si>
  <si>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</si>
  <si>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</si>
  <si>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</si>
  <si>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</si>
  <si>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</si>
  <si>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</si>
  <si>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</si>
  <si>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</si>
  <si>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</si>
  <si>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</si>
  <si>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</si>
  <si>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</si>
  <si>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</si>
  <si>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</si>
  <si>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</si>
  <si>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</si>
  <si>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</si>
  <si>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</si>
  <si>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</si>
  <si>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</si>
  <si>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</si>
  <si>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</si>
  <si>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</si>
  <si>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</si>
  <si>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</si>
  <si>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</si>
  <si>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</si>
  <si>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</si>
  <si>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</si>
  <si>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</si>
  <si>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</si>
  <si>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</si>
  <si>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</si>
  <si>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</si>
  <si>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</si>
  <si>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</si>
  <si>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</si>
  <si>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</si>
  <si>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</si>
  <si>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</si>
  <si>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</si>
  <si>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</si>
  <si>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</si>
  <si>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</si>
  <si>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</si>
  <si>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</si>
  <si>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</si>
  <si>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</si>
  <si>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</si>
  <si>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</si>
  <si>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</si>
  <si>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</si>
  <si>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</si>
  <si>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</si>
  <si>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</si>
  <si>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</si>
  <si>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</si>
  <si>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</si>
  <si>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</si>
  <si>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</si>
  <si>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</si>
  <si>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</si>
  <si>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</si>
  <si>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</si>
  <si>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</si>
  <si>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</si>
  <si>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</si>
  <si>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</si>
  <si>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</si>
  <si>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</si>
  <si>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</si>
  <si>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</si>
  <si>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</si>
  <si>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</si>
  <si>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</si>
  <si>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</si>
  <si>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</si>
  <si>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</si>
  <si>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</si>
  <si>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</si>
  <si>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</si>
  <si>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</si>
  <si>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</si>
  <si>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</si>
  <si>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</si>
  <si>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</si>
  <si>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</si>
  <si>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</si>
  <si>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</si>
  <si>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</si>
  <si>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</si>
  <si>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</si>
  <si>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</si>
  <si>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</si>
  <si>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</si>
  <si>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</si>
  <si>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</si>
  <si>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</si>
  <si>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</si>
  <si>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</si>
  <si>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</si>
  <si>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</si>
  <si>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</si>
  <si>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</si>
  <si>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</si>
  <si>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</si>
  <si>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</si>
  <si>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</si>
  <si>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</si>
  <si>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</si>
  <si>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</si>
  <si>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</si>
  <si>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</si>
  <si>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</si>
  <si>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</si>
  <si>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</si>
  <si>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</si>
  <si>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</si>
  <si>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</si>
  <si>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</si>
  <si>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</si>
  <si>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</si>
  <si>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</si>
  <si>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</si>
  <si>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</si>
  <si>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</si>
  <si>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</si>
  <si>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</si>
  <si>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</si>
  <si>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</si>
  <si>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</si>
  <si>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</si>
  <si>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</si>
  <si>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</si>
  <si>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</si>
  <si>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</si>
  <si>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</si>
  <si>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</si>
  <si>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</si>
  <si>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</si>
  <si>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</si>
  <si>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</si>
  <si>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</si>
  <si>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</si>
  <si>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</si>
  <si>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</si>
  <si>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</si>
  <si>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</si>
  <si>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</si>
  <si>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</si>
  <si>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</si>
  <si>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</si>
  <si>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</si>
  <si>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</si>
  <si>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</si>
  <si>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</si>
  <si>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</si>
  <si>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</si>
  <si>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</si>
  <si>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</si>
  <si>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</si>
  <si>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</si>
  <si>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</si>
  <si>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</si>
  <si>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</si>
  <si>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</si>
  <si>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</si>
  <si>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</si>
  <si>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</si>
  <si>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</si>
  <si>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</si>
  <si>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</si>
  <si>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</si>
  <si>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</si>
  <si>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</si>
  <si>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</si>
  <si>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</si>
  <si>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</si>
  <si>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</si>
  <si>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</si>
  <si>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</si>
  <si>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</si>
  <si>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</si>
  <si>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</si>
  <si>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</si>
  <si>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</si>
  <si>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</si>
  <si>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</si>
  <si>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</si>
  <si>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</si>
  <si>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</si>
  <si>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</si>
  <si>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</si>
  <si>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</si>
  <si>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</si>
  <si>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</si>
  <si>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</si>
  <si>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</si>
  <si>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</si>
  <si>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</si>
  <si>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</si>
  <si>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</si>
  <si>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</si>
  <si>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</si>
  <si>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</si>
  <si>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</si>
  <si>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</si>
  <si>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</si>
  <si>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</si>
  <si>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</si>
  <si>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</si>
  <si>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</si>
  <si>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</si>
  <si>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</si>
  <si>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</si>
  <si>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</si>
  <si>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</si>
  <si>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</si>
  <si>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</si>
  <si>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</si>
  <si>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</si>
  <si>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Municipio de Ocampo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</si>
  <si>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</si>
  <si>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</si>
  <si>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</si>
  <si>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</si>
  <si>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AYUNTAMIENTO</t>
  </si>
  <si>
    <t>31111M210040200 FISCALIZACION</t>
  </si>
  <si>
    <t>31111M210040300 UNIDAD DE ACCESO A LA INFORMACION</t>
  </si>
  <si>
    <t>31111M210040400 OFICIALIA CALIFICADORA</t>
  </si>
  <si>
    <t>31111M210040500 PROCURADURÍA</t>
  </si>
  <si>
    <t>31111M210050100 TESORERIA MUNICIPAL</t>
  </si>
  <si>
    <t>31111M210050200 CATASTRO E IMPUESTOS INMOBILIARIOS</t>
  </si>
  <si>
    <t>31111M210050300 AGUA POTABLE Y ALCANTARILLADO</t>
  </si>
  <si>
    <t>31111M210060100 SEGURIDAD PUBLICA MUNICIPAL</t>
  </si>
  <si>
    <t>31111M210060200 PROTECCION CIVIL</t>
  </si>
  <si>
    <t>31111M210070100 RECURSOS HUMANOS</t>
  </si>
  <si>
    <t>31111M210080100 SERVICIOS PUBLICOS MUNICIPALES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</si>
  <si>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</si>
  <si>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</si>
  <si>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</si>
  <si>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</si>
  <si>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</si>
  <si>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</si>
  <si>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</si>
  <si>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</si>
  <si>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</si>
  <si>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</si>
  <si>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</si>
  <si>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</si>
  <si>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INFORMATICA</t>
  </si>
  <si>
    <t>31111M210140100 PLANEACION</t>
  </si>
  <si>
    <t>31111M210150100 COMISION MUNICIPAL DEL DEPORTE</t>
  </si>
  <si>
    <t>31111M210150200 JUVENTUD</t>
  </si>
  <si>
    <t>31111M210160100 CASA DE LA CULTURA</t>
  </si>
  <si>
    <t>31111M210170100 DEPTO COMPRAS, MATERIALES Y SUMINISTROS</t>
  </si>
  <si>
    <t>31111M210180100 COORDINACION SOCIAL ATENCION A LA MUJER</t>
  </si>
  <si>
    <t>31111M210200100 DIRECCION DE OBRAS PUBLICAS</t>
  </si>
  <si>
    <t>31111M210200200 DESARROLLO URBANO</t>
  </si>
  <si>
    <t>31111M210220100 CONTRALORIA MUNICIPAL</t>
  </si>
  <si>
    <t>2024 ( c )</t>
  </si>
  <si>
    <t>2025 (d)</t>
  </si>
  <si>
    <t>2026 (d)</t>
  </si>
  <si>
    <t>2027 (d)</t>
  </si>
  <si>
    <t>2028 (d)</t>
  </si>
  <si>
    <t>2029 (d)</t>
  </si>
  <si>
    <t>2018 ¹ (c)</t>
  </si>
  <si>
    <t>2019 ¹ (c)</t>
  </si>
  <si>
    <t>2020 ¹ (c)</t>
  </si>
  <si>
    <t>2021 ¹ (c)</t>
  </si>
  <si>
    <t>2022 ¹ (c)</t>
  </si>
  <si>
    <t>2023 ¹ (c)</t>
  </si>
  <si>
    <t>2018 (c)</t>
  </si>
  <si>
    <t>2019 (c)</t>
  </si>
  <si>
    <t>2020 (c)</t>
  </si>
  <si>
    <t>2021 (c)</t>
  </si>
  <si>
    <t>2022 (c)</t>
  </si>
  <si>
    <t>2023 (c)</t>
  </si>
  <si>
    <t>Al 31 de Diciembre de 2023 y al 30 de Septiembre de 2024 (b)</t>
  </si>
  <si>
    <t>Del 1 de Enero al 30 de Septiembre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</si>
</sst>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yy;@"/>
    <numFmt numFmtId="165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0" fontId="2" fillId="0" borderId="14" xfId="0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0" fontId="0" fillId="0" borderId="13" xfId="0" applyBorder="1" applyAlignment="1">
      <alignment horizontal="left" vertical="center" indent="6"/>
    </xf>
    <xf numFmtId="0" fontId="0" fillId="0" borderId="14" xfId="0" applyBorder="1" applyAlignment="1">
      <alignment horizontal="left" vertical="center" indent="12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" fillId="0" borderId="14" xfId="0" applyFont="1" applyBorder="1" applyAlignment="1">
      <alignment horizontal="left" vertical="center" indent="3"/>
    </xf>
    <xf numFmtId="165" fontId="2" fillId="0" borderId="14" xfId="5" applyNumberFormat="1" applyFont="1" applyFill="1" applyBorder="1" applyAlignment="1" applyProtection="1">
      <alignment horizontal="right" vertical="center"/>
      <protection locked="0"/>
    </xf>
    <xf numFmtId="165" fontId="0" fillId="2" borderId="16" xfId="5" applyNumberFormat="1" applyFont="1" applyFill="1" applyBorder="1" applyAlignment="1">
      <alignment horizontal="right"/>
    </xf>
    <xf numFmtId="165" fontId="0" fillId="0" borderId="14" xfId="5" applyNumberFormat="1" applyFont="1" applyBorder="1" applyAlignment="1">
      <alignment horizontal="right"/>
    </xf>
    <xf numFmtId="2" fontId="0" fillId="0" borderId="0" xfId="0" applyNumberFormat="1"/>
    <xf numFmtId="2" fontId="2" fillId="2" borderId="12" xfId="0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/>
    <xf numFmtId="4" fontId="0" fillId="0" borderId="15" xfId="0" applyNumberFormat="1" applyFill="1" applyBorder="1" applyAlignment="1">
      <alignment vertical="center"/>
    </xf>
    <xf numFmtId="4" fontId="0" fillId="0" borderId="15" xfId="5" applyNumberFormat="1" applyFont="1" applyFill="1" applyBorder="1" applyAlignment="1">
      <alignment vertical="center"/>
    </xf>
    <xf numFmtId="4" fontId="0" fillId="0" borderId="0" xfId="0" applyNumberFormat="1"/>
    <xf numFmtId="3" fontId="2" fillId="0" borderId="14" xfId="5" applyNumberFormat="1" applyFont="1" applyFill="1" applyBorder="1" applyProtection="1">
      <protection locked="0"/>
    </xf>
    <xf numFmtId="3" fontId="0" fillId="0" borderId="14" xfId="5" applyNumberFormat="1" applyFont="1" applyFill="1" applyBorder="1" applyProtection="1">
      <protection locked="0"/>
    </xf>
    <xf numFmtId="3" fontId="0" fillId="0" borderId="14" xfId="5" applyNumberFormat="1" applyFont="1" applyFill="1" applyBorder="1"/>
    <xf numFmtId="3" fontId="7" fillId="2" borderId="16" xfId="5" applyNumberFormat="1" applyFont="1" applyFill="1" applyBorder="1" applyAlignment="1"/>
    <xf numFmtId="3" fontId="8" fillId="2" borderId="16" xfId="5" applyNumberFormat="1" applyFont="1" applyFill="1" applyBorder="1" applyAlignment="1"/>
    <xf numFmtId="3" fontId="1" fillId="0" borderId="14" xfId="5" applyNumberFormat="1" applyFont="1" applyFill="1" applyBorder="1" applyProtection="1">
      <protection locked="0"/>
    </xf>
    <xf numFmtId="3" fontId="2" fillId="0" borderId="14" xfId="5" applyNumberFormat="1" applyFont="1" applyFill="1" applyBorder="1"/>
    <xf numFmtId="3" fontId="2" fillId="0" borderId="14" xfId="5" applyNumberFormat="1" applyFont="1" applyFill="1" applyBorder="1" applyAlignment="1" applyProtection="1">
      <alignment vertical="center"/>
      <protection locked="0"/>
    </xf>
    <xf numFmtId="3" fontId="0" fillId="0" borderId="14" xfId="5" applyNumberFormat="1" applyFont="1" applyFill="1" applyBorder="1" applyAlignment="1">
      <alignment vertical="center"/>
    </xf>
    <xf numFmtId="3" fontId="8" fillId="2" borderId="16" xfId="5" applyNumberFormat="1" applyFont="1" applyFill="1" applyBorder="1" applyAlignment="1">
      <alignment vertical="center"/>
    </xf>
    <xf numFmtId="3" fontId="2" fillId="0" borderId="14" xfId="5" applyNumberFormat="1" applyFont="1" applyFill="1" applyBorder="1" applyAlignment="1">
      <alignment vertical="center"/>
    </xf>
    <xf numFmtId="3" fontId="8" fillId="2" borderId="16" xfId="5" applyNumberFormat="1" applyFont="1" applyFill="1" applyBorder="1"/>
    <xf numFmtId="3" fontId="1" fillId="0" borderId="13" xfId="5" applyNumberFormat="1" applyFont="1" applyFill="1" applyBorder="1" applyAlignment="1" applyProtection="1">
      <alignment vertical="center"/>
      <protection locked="0"/>
    </xf>
    <xf numFmtId="3" fontId="0" fillId="0" borderId="13" xfId="0" applyNumberFormat="1" applyFont="1" applyFill="1" applyBorder="1" applyProtection="1">
      <protection locked="0"/>
    </xf>
    <xf numFmtId="3" fontId="1" fillId="0" borderId="14" xfId="5" applyNumberFormat="1" applyFont="1" applyFill="1" applyBorder="1" applyAlignment="1" applyProtection="1">
      <alignment vertical="center"/>
      <protection locked="0"/>
    </xf>
    <xf numFmtId="3" fontId="0" fillId="0" borderId="0" xfId="0" applyNumberFormat="1"/>
    <xf numFmtId="3" fontId="0" fillId="0" borderId="14" xfId="5" applyNumberFormat="1" applyFont="1" applyFill="1" applyBorder="1" applyAlignment="1" applyProtection="1">
      <alignment vertical="center"/>
      <protection locked="0"/>
    </xf>
    <xf numFmtId="3" fontId="2" fillId="0" borderId="14" xfId="5" applyNumberFormat="1" applyFont="1" applyFill="1" applyBorder="1" applyAlignment="1" applyProtection="1">
      <alignment vertical="center"/>
      <protection locked="0"/>
    </xf>
    <xf numFmtId="3" fontId="0" fillId="2" borderId="16" xfId="5" applyNumberFormat="1" applyFont="1" applyFill="1" applyBorder="1" applyAlignment="1">
      <alignment vertical="center"/>
    </xf>
    <xf numFmtId="3" fontId="0" fillId="0" borderId="14" xfId="5" applyNumberFormat="1" applyFont="1" applyFill="1" applyBorder="1" applyAlignment="1">
      <alignment vertical="center"/>
    </xf>
    <xf numFmtId="3" fontId="1" fillId="0" borderId="14" xfId="5" applyNumberFormat="1" applyFont="1" applyFill="1" applyBorder="1" applyAlignment="1" applyProtection="1">
      <alignment vertical="center"/>
      <protection locked="0"/>
    </xf>
    <xf numFmtId="3" fontId="1" fillId="0" borderId="7" xfId="5" applyNumberFormat="1" applyFont="1" applyFill="1" applyBorder="1" applyAlignment="1" applyProtection="1">
      <alignment vertical="center"/>
      <protection locked="0"/>
    </xf>
    <xf numFmtId="0" fontId="0" fillId="0" borderId="0" xfId="0" applyBorder="1"/>
    <xf numFmtId="4" fontId="0" fillId="0" borderId="0" xfId="0" applyNumberFormat="1"/>
    <xf numFmtId="3" fontId="2" fillId="0" borderId="14" xfId="5" applyNumberFormat="1" applyFont="1" applyFill="1" applyBorder="1" applyProtection="1">
      <protection locked="0"/>
    </xf>
    <xf numFmtId="3" fontId="1" fillId="0" borderId="14" xfId="5" applyNumberFormat="1" applyFont="1" applyFill="1" applyBorder="1" applyProtection="1">
      <protection locked="0"/>
    </xf>
    <xf numFmtId="3" fontId="2" fillId="0" borderId="14" xfId="5" applyNumberFormat="1" applyFont="1" applyFill="1" applyBorder="1" applyAlignment="1" applyProtection="1">
      <alignment vertical="center"/>
      <protection locked="0"/>
    </xf>
    <xf numFmtId="4" fontId="0" fillId="0" borderId="8" xfId="5" applyNumberFormat="1" applyFont="1" applyFill="1" applyBorder="1" applyAlignment="1" applyProtection="1">
      <alignment vertical="center"/>
      <protection locked="0"/>
    </xf>
    <xf numFmtId="4" fontId="2" fillId="0" borderId="6" xfId="5" applyNumberFormat="1" applyFont="1" applyFill="1" applyBorder="1" applyAlignment="1" applyProtection="1">
      <alignment vertical="center"/>
      <protection locked="0"/>
    </xf>
    <xf numFmtId="4" fontId="2" fillId="0" borderId="8" xfId="5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0" xfId="0"/>
    <xf numFmtId="4" fontId="0" fillId="0" borderId="8" xfId="5" applyNumberFormat="1" applyFont="1" applyFill="1" applyBorder="1" applyAlignment="1" applyProtection="1">
      <alignment vertical="center" wrapText="1"/>
      <protection locked="0"/>
    </xf>
    <xf numFmtId="4" fontId="0" fillId="0" borderId="8" xfId="5" applyNumberFormat="1" applyFont="1" applyFill="1" applyBorder="1" applyAlignment="1">
      <alignment vertical="center"/>
    </xf>
    <xf numFmtId="4" fontId="0" fillId="0" borderId="8" xfId="5" applyNumberFormat="1" applyFont="1" applyFill="1" applyBorder="1" applyAlignment="1" applyProtection="1">
      <alignment horizontal="right" vertical="center"/>
      <protection locked="0"/>
    </xf>
    <xf numFmtId="4" fontId="0" fillId="0" borderId="11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1" fillId="0" borderId="7" xfId="5" applyNumberFormat="1" applyFont="1" applyFill="1" applyBorder="1" applyAlignment="1" applyProtection="1">
      <alignment vertical="center"/>
      <protection locked="0"/>
    </xf>
    <xf numFmtId="4" fontId="0" fillId="0" borderId="14" xfId="0" applyNumberFormat="1" applyFill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center"/>
    </xf>
    <xf numFmtId="3" fontId="2" fillId="0" borderId="13" xfId="0" applyNumberFormat="1" applyFont="1" applyFill="1" applyBorder="1" applyAlignment="1" applyProtection="1">
      <alignment vertical="center"/>
      <protection locked="0"/>
    </xf>
    <xf numFmtId="3" fontId="0" fillId="0" borderId="14" xfId="0" applyNumberFormat="1" applyFill="1" applyBorder="1"/>
    <xf numFmtId="0" fontId="0" fillId="0" borderId="7" xfId="0" applyBorder="1" applyAlignment="1">
      <alignment horizontal="left" vertical="center" indent="6"/>
    </xf>
    <xf numFmtId="4" fontId="0" fillId="0" borderId="8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Fill="1" applyBorder="1" applyAlignment="1" applyProtection="1">
      <alignment vertical="center"/>
      <protection locked="0"/>
    </xf>
    <xf numFmtId="4" fontId="0" fillId="0" borderId="15" xfId="0" applyNumberFormat="1" applyBorder="1" applyAlignment="1" applyProtection="1">
      <alignment horizontal="right" vertical="top"/>
      <protection locked="0"/>
    </xf>
    <xf numFmtId="3" fontId="0" fillId="0" borderId="14" xfId="0" applyNumberFormat="1" applyFill="1" applyBorder="1" applyAlignment="1" applyProtection="1">
      <alignment vertical="center"/>
      <protection locked="0"/>
    </xf>
    <xf numFmtId="3" fontId="0" fillId="0" borderId="7" xfId="0" applyNumberFormat="1" applyFill="1" applyBorder="1"/>
    <xf numFmtId="4" fontId="0" fillId="0" borderId="7" xfId="0" applyNumberFormat="1" applyBorder="1" applyAlignment="1" applyProtection="1">
      <alignment vertical="center"/>
      <protection locked="0"/>
    </xf>
    <xf numFmtId="4" fontId="0" fillId="0" borderId="7" xfId="0" applyNumberFormat="1" applyFill="1" applyBorder="1" applyAlignment="1" applyProtection="1">
      <alignment horizontal="right" vertical="top"/>
      <protection locked="0"/>
    </xf>
    <xf numFmtId="4" fontId="0" fillId="0" borderId="0" xfId="0" applyNumberFormat="1" applyBorder="1" applyAlignment="1" applyProtection="1">
      <alignment horizontal="right" vertical="top"/>
      <protection locked="0"/>
    </xf>
    <xf numFmtId="4" fontId="0" fillId="0" borderId="7" xfId="0" applyNumberFormat="1" applyBorder="1" applyAlignment="1" applyProtection="1">
      <alignment horizontal="right" vertical="top"/>
      <protection locked="0"/>
    </xf>
    <xf numFmtId="3" fontId="2" fillId="0" borderId="7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 applyAlignment="1">
      <alignment horizontal="left" vertical="center" wrapText="1" indent="6"/>
    </xf>
    <xf numFmtId="0" fontId="0" fillId="0" borderId="7" xfId="0" applyBorder="1" applyAlignment="1">
      <alignment horizontal="left" vertical="center" indent="9"/>
    </xf>
    <xf numFmtId="4" fontId="0" fillId="0" borderId="14" xfId="0" applyNumberFormat="1" applyFill="1" applyBorder="1" applyAlignment="1" applyProtection="1">
      <alignment horizontal="right" vertical="center"/>
      <protection locked="0"/>
    </xf>
    <xf numFmtId="4" fontId="0" fillId="0" borderId="0" xfId="0" applyNumberFormat="1" applyBorder="1" applyAlignment="1" applyProtection="1">
      <alignment horizontal="right" vertical="center"/>
      <protection locked="0"/>
    </xf>
    <xf numFmtId="4" fontId="0" fillId="0" borderId="7" xfId="0" applyNumberFormat="1" applyBorder="1" applyAlignment="1" applyProtection="1">
      <alignment horizontal="right" vertical="center"/>
      <protection locked="0"/>
    </xf>
    <xf numFmtId="4" fontId="2" fillId="0" borderId="7" xfId="0" applyNumberFormat="1" applyFont="1" applyFill="1" applyBorder="1" applyAlignment="1" applyProtection="1">
      <alignment horizontal="right" vertical="center"/>
      <protection locked="0"/>
    </xf>
    <xf numFmtId="4" fontId="0" fillId="0" borderId="7" xfId="0" applyNumberFormat="1" applyFill="1" applyBorder="1" applyAlignment="1" applyProtection="1">
      <alignment horizontal="right" vertical="center"/>
      <protection locked="0"/>
    </xf>
    <xf numFmtId="4" fontId="0" fillId="0" borderId="7" xfId="0" applyNumberFormat="1" applyFill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4" fontId="0" fillId="0" borderId="7" xfId="0" applyNumberFormat="1" applyBorder="1"/>
    <xf numFmtId="3" fontId="0" fillId="0" borderId="8" xfId="0" applyNumberFormat="1" applyFill="1" applyBorder="1"/>
    <xf numFmtId="3" fontId="2" fillId="0" borderId="8" xfId="0" applyNumberFormat="1" applyFont="1" applyFill="1" applyBorder="1" applyAlignment="1" applyProtection="1">
      <alignment vertical="center"/>
      <protection locked="0"/>
    </xf>
    <xf numFmtId="0" fontId="0" fillId="0" borderId="9" xfId="0" applyBorder="1"/>
    <xf numFmtId="4" fontId="2" fillId="0" borderId="7" xfId="5" applyNumberFormat="1" applyFont="1" applyFill="1" applyBorder="1" applyAlignment="1" applyProtection="1">
      <alignment horizontal="right" vertical="center"/>
      <protection locked="0"/>
    </xf>
    <xf numFmtId="3" fontId="1" fillId="0" borderId="0" xfId="5" applyNumberFormat="1" applyFont="1" applyFill="1" applyBorder="1" applyProtection="1">
      <protection locked="0"/>
    </xf>
    <xf numFmtId="3" fontId="0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3" fontId="0" fillId="0" borderId="14" xfId="5" applyNumberFormat="1" applyFont="1" applyFill="1" applyBorder="1" applyAlignment="1">
      <alignment horizontal="right" vertical="center"/>
    </xf>
    <xf numFmtId="3" fontId="2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3" fontId="1" fillId="0" borderId="14" xfId="8" applyNumberFormat="1" applyFont="1" applyFill="1" applyBorder="1" applyAlignment="1" applyProtection="1">
      <alignment horizontal="right" vertical="center"/>
      <protection locked="0"/>
    </xf>
    <xf numFmtId="165" fontId="2" fillId="0" borderId="14" xfId="8" applyNumberFormat="1" applyFont="1" applyFill="1" applyBorder="1" applyAlignment="1" applyProtection="1">
      <alignment horizontal="right" vertical="center"/>
      <protection locked="0"/>
    </xf>
    <xf numFmtId="165" fontId="2" fillId="0" borderId="14" xfId="8" applyNumberFormat="1" applyFont="1" applyFill="1" applyBorder="1" applyAlignment="1" applyProtection="1">
      <alignment horizontal="right" vertical="center"/>
      <protection locked="0"/>
    </xf>
    <xf numFmtId="3" fontId="0" fillId="0" borderId="14" xfId="9" applyNumberFormat="1" applyFont="1" applyFill="1" applyBorder="1" applyAlignment="1" applyProtection="1">
      <alignment vertical="center"/>
      <protection locked="0"/>
    </xf>
    <xf numFmtId="3" fontId="1" fillId="0" borderId="14" xfId="9" applyNumberFormat="1" applyFont="1" applyFill="1" applyBorder="1" applyAlignment="1" applyProtection="1">
      <alignment vertical="center"/>
      <protection locked="0"/>
    </xf>
    <xf numFmtId="3" fontId="0" fillId="0" borderId="14" xfId="9" applyNumberFormat="1" applyFont="1" applyFill="1" applyBorder="1" applyAlignment="1" applyProtection="1">
      <alignment vertical="center"/>
      <protection locked="0"/>
    </xf>
    <xf numFmtId="3" fontId="1" fillId="0" borderId="14" xfId="9" applyNumberFormat="1" applyFont="1" applyFill="1" applyBorder="1" applyAlignment="1" applyProtection="1">
      <alignment vertical="center"/>
      <protection locked="0"/>
    </xf>
    <xf numFmtId="3" fontId="0" fillId="0" borderId="14" xfId="9" applyNumberFormat="1" applyFont="1" applyFill="1" applyBorder="1" applyAlignment="1" applyProtection="1">
      <alignment vertical="center"/>
      <protection locked="0"/>
    </xf>
    <xf numFmtId="3" fontId="1" fillId="0" borderId="14" xfId="9" applyNumberFormat="1" applyFont="1" applyFill="1" applyBorder="1" applyAlignment="1" applyProtection="1">
      <alignment vertical="center"/>
      <protection locked="0"/>
    </xf>
    <xf numFmtId="0" fontId="0" fillId="0" borderId="0" xfId="0"/>
    <xf numFmtId="3" fontId="2" fillId="0" borderId="14" xfId="9" applyNumberFormat="1" applyFont="1" applyFill="1" applyBorder="1" applyAlignment="1" applyProtection="1">
      <alignment vertical="center"/>
      <protection locked="0"/>
    </xf>
    <xf numFmtId="3" fontId="0" fillId="0" borderId="14" xfId="9" applyNumberFormat="1" applyFont="1" applyFill="1" applyBorder="1" applyAlignment="1" applyProtection="1">
      <alignment vertical="center"/>
      <protection locked="0"/>
    </xf>
    <xf numFmtId="3" fontId="1" fillId="0" borderId="14" xfId="9" applyNumberFormat="1" applyFont="1" applyFill="1" applyBorder="1" applyAlignment="1" applyProtection="1">
      <alignment vertical="center"/>
      <protection locked="0"/>
    </xf>
    <xf numFmtId="4" fontId="1" fillId="0" borderId="14" xfId="11" applyNumberFormat="1" applyFont="1" applyFill="1" applyBorder="1" applyAlignment="1" applyProtection="1">
      <alignment vertical="center"/>
      <protection locked="0"/>
    </xf>
    <xf numFmtId="4" fontId="0" fillId="0" borderId="14" xfId="11" applyNumberFormat="1" applyFont="1" applyFill="1" applyBorder="1" applyAlignment="1" applyProtection="1">
      <alignment vertical="center"/>
      <protection locked="0"/>
    </xf>
    <xf numFmtId="3" fontId="2" fillId="0" borderId="14" xfId="9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1" fillId="0" borderId="14" xfId="11" applyNumberFormat="1" applyFont="1" applyFill="1" applyBorder="1" applyAlignment="1" applyProtection="1">
      <alignment vertical="center"/>
      <protection locked="0"/>
    </xf>
    <xf numFmtId="165" fontId="1" fillId="0" borderId="14" xfId="11" applyNumberFormat="1" applyFont="1" applyFill="1" applyBorder="1" applyAlignment="1" applyProtection="1">
      <alignment vertical="center"/>
      <protection locked="0"/>
    </xf>
    <xf numFmtId="165" fontId="0" fillId="0" borderId="14" xfId="11" applyNumberFormat="1" applyFont="1" applyFill="1" applyBorder="1" applyAlignment="1" applyProtection="1">
      <alignment vertical="center"/>
      <protection locked="0"/>
    </xf>
    <xf numFmtId="165" fontId="0" fillId="0" borderId="14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1" fillId="0" borderId="8" xfId="11" applyNumberFormat="1" applyFont="1" applyFill="1" applyBorder="1" applyAlignment="1" applyProtection="1">
      <alignment vertical="center"/>
      <protection locked="0"/>
    </xf>
    <xf numFmtId="165" fontId="0" fillId="0" borderId="8" xfId="11" applyNumberFormat="1" applyFont="1" applyFill="1" applyBorder="1" applyAlignment="1" applyProtection="1">
      <alignment horizontal="right" vertical="center"/>
      <protection locked="0"/>
    </xf>
    <xf numFmtId="165" fontId="1" fillId="0" borderId="8" xfId="11" applyNumberFormat="1" applyFont="1" applyFill="1" applyBorder="1" applyAlignment="1" applyProtection="1">
      <alignment horizontal="right" vertical="center"/>
      <protection locked="0"/>
    </xf>
    <xf numFmtId="165" fontId="0" fillId="0" borderId="8" xfId="11" applyNumberFormat="1" applyFont="1" applyFill="1" applyBorder="1" applyAlignment="1" applyProtection="1">
      <alignment horizontal="right" vertical="center"/>
      <protection locked="0"/>
    </xf>
    <xf numFmtId="165" fontId="1" fillId="0" borderId="8" xfId="11" applyNumberFormat="1" applyFont="1" applyFill="1" applyBorder="1" applyAlignment="1" applyProtection="1">
      <alignment horizontal="right"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0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165" fontId="1" fillId="3" borderId="14" xfId="11" applyNumberFormat="1" applyFont="1" applyFill="1" applyBorder="1" applyAlignment="1" applyProtection="1">
      <alignment vertical="center"/>
      <protection locked="0"/>
    </xf>
    <xf numFmtId="3" fontId="1" fillId="0" borderId="14" xfId="1" applyNumberFormat="1" applyFont="1" applyFill="1" applyBorder="1" applyProtection="1">
      <protection locked="0"/>
    </xf>
    <xf numFmtId="3" fontId="1" fillId="0" borderId="14" xfId="13" applyNumberFormat="1" applyFont="1" applyFill="1" applyBorder="1" applyProtection="1">
      <protection locked="0"/>
    </xf>
    <xf numFmtId="3" fontId="1" fillId="0" borderId="14" xfId="19" applyNumberFormat="1" applyFont="1" applyFill="1" applyBorder="1" applyProtection="1">
      <protection locked="0"/>
    </xf>
    <xf numFmtId="3" fontId="1" fillId="0" borderId="13" xfId="19" applyNumberFormat="1" applyFont="1" applyFill="1" applyBorder="1" applyAlignment="1" applyProtection="1">
      <alignment vertical="center"/>
      <protection locked="0"/>
    </xf>
    <xf numFmtId="3" fontId="1" fillId="0" borderId="14" xfId="19" applyNumberFormat="1" applyFont="1" applyFill="1" applyBorder="1" applyAlignment="1" applyProtection="1">
      <alignment vertical="center"/>
      <protection locked="0"/>
    </xf>
    <xf numFmtId="3" fontId="1" fillId="0" borderId="14" xfId="19" applyNumberFormat="1" applyFont="1" applyFill="1" applyBorder="1" applyAlignment="1" applyProtection="1">
      <alignment vertical="center"/>
      <protection locked="0"/>
    </xf>
    <xf numFmtId="3" fontId="0" fillId="0" borderId="13" xfId="0" applyNumberFormat="1" applyFont="1" applyFill="1" applyBorder="1" applyProtection="1">
      <protection locked="0"/>
    </xf>
    <xf numFmtId="3" fontId="1" fillId="0" borderId="14" xfId="19" applyNumberFormat="1" applyFont="1" applyFill="1" applyBorder="1" applyProtection="1"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1">
    <cellStyle name="Millares" xfId="1" builtinId="3"/>
    <cellStyle name="Millares 2" xfId="5"/>
    <cellStyle name="Millares 2 2" xfId="11"/>
    <cellStyle name="Millares 2 2 2" xfId="19"/>
    <cellStyle name="Millares 2 3" xfId="15"/>
    <cellStyle name="Millares 3" xfId="8"/>
    <cellStyle name="Millares 3 2" xfId="12"/>
    <cellStyle name="Millares 3 2 2" xfId="20"/>
    <cellStyle name="Millares 3 3" xfId="16"/>
    <cellStyle name="Millares 4" xfId="9"/>
    <cellStyle name="Millares 4 2" xfId="17"/>
    <cellStyle name="Millares 5" xfId="10"/>
    <cellStyle name="Millares 5 2" xfId="18"/>
    <cellStyle name="Millares 6" xfId="14"/>
    <cellStyle name="Millares 7" xfId="13"/>
    <cellStyle name="Normal" xfId="0" builtinId="0"/>
    <cellStyle name="Normal 2" xfId="3"/>
    <cellStyle name="Normal 2 2" xfId="2"/>
    <cellStyle name="Normal 2 3" xfId="7"/>
    <cellStyle name="Normal 3" xfId="6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ito/Download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2"/>
  <sheetViews>
    <sheetView showGridLines="0" tabSelected="1" topLeftCell="B1" zoomScale="75" zoomScaleNormal="75" workbookViewId="0">
      <selection activeCell="D81" sqref="D81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  <col min="7" max="7" width="28.140625" customWidth="1"/>
  </cols>
  <sheetData>
    <row r="1" spans="1:6" ht="40.9" customHeight="1" x14ac:dyDescent="0.25">
      <c r="A1" s="325" t="s">
        <v>0</v>
      </c>
      <c r="B1" s="326"/>
      <c r="C1" s="326"/>
      <c r="D1" s="326"/>
      <c r="E1" s="326"/>
      <c r="F1" s="327"/>
    </row>
    <row r="2" spans="1:6" ht="15" customHeight="1" x14ac:dyDescent="0.25">
      <c r="A2" s="100" t="s">
        <v>586</v>
      </c>
      <c r="B2" s="101"/>
      <c r="C2" s="101"/>
      <c r="D2" s="101"/>
      <c r="E2" s="101"/>
      <c r="F2" s="102"/>
    </row>
    <row r="3" spans="1:6" ht="15" customHeight="1" x14ac:dyDescent="0.25">
      <c r="A3" s="103" t="s">
        <v>1</v>
      </c>
      <c r="B3" s="104"/>
      <c r="C3" s="104"/>
      <c r="D3" s="104"/>
      <c r="E3" s="104"/>
      <c r="F3" s="105"/>
    </row>
    <row r="4" spans="1:6" ht="12.95" customHeight="1" x14ac:dyDescent="0.25">
      <c r="A4" s="103" t="s">
        <v>643</v>
      </c>
      <c r="B4" s="104"/>
      <c r="C4" s="104"/>
      <c r="D4" s="104"/>
      <c r="E4" s="104"/>
      <c r="F4" s="105"/>
    </row>
    <row r="5" spans="1:6" ht="12.95" customHeight="1" x14ac:dyDescent="0.25">
      <c r="A5" s="106" t="s">
        <v>2</v>
      </c>
      <c r="B5" s="107"/>
      <c r="C5" s="107"/>
      <c r="D5" s="107"/>
      <c r="E5" s="107"/>
      <c r="F5" s="108"/>
    </row>
    <row r="6" spans="1:6" ht="41.45" customHeight="1" x14ac:dyDescent="0.25">
      <c r="A6" s="35" t="s">
        <v>3</v>
      </c>
      <c r="B6" s="36" t="s">
        <v>580</v>
      </c>
      <c r="C6" s="1" t="s">
        <v>581</v>
      </c>
      <c r="D6" s="37" t="s">
        <v>4</v>
      </c>
      <c r="E6" s="36" t="s">
        <v>580</v>
      </c>
      <c r="F6" s="1" t="s">
        <v>581</v>
      </c>
    </row>
    <row r="7" spans="1:6" x14ac:dyDescent="0.25">
      <c r="A7" s="38" t="s">
        <v>5</v>
      </c>
      <c r="B7" s="39"/>
      <c r="C7" s="39"/>
      <c r="D7" s="38" t="s">
        <v>6</v>
      </c>
      <c r="E7" s="39"/>
      <c r="F7" s="39"/>
    </row>
    <row r="8" spans="1:6" x14ac:dyDescent="0.25">
      <c r="A8" s="2" t="s">
        <v>7</v>
      </c>
      <c r="B8" s="40"/>
      <c r="C8" s="40"/>
      <c r="D8" s="2" t="s">
        <v>8</v>
      </c>
      <c r="E8" s="40"/>
      <c r="F8" s="40"/>
    </row>
    <row r="9" spans="1:6" x14ac:dyDescent="0.25">
      <c r="A9" s="41" t="s">
        <v>9</v>
      </c>
      <c r="B9" s="241">
        <f>SUM(B10:B16)</f>
        <v>26906077.690000001</v>
      </c>
      <c r="C9" s="241">
        <f>SUM(C10:C16)</f>
        <v>31495130.699999999</v>
      </c>
      <c r="D9" s="41" t="s">
        <v>10</v>
      </c>
      <c r="E9" s="241">
        <f>SUM(E10:E18)</f>
        <v>12352115.27</v>
      </c>
      <c r="F9" s="241">
        <f>SUM(F10:F18)</f>
        <v>13870859.26</v>
      </c>
    </row>
    <row r="10" spans="1:6" x14ac:dyDescent="0.25">
      <c r="A10" s="43" t="s">
        <v>11</v>
      </c>
      <c r="B10" s="245">
        <v>0</v>
      </c>
      <c r="C10" s="245">
        <v>0</v>
      </c>
      <c r="D10" s="43" t="s">
        <v>12</v>
      </c>
      <c r="E10" s="249">
        <v>81840.539999999994</v>
      </c>
      <c r="F10" s="249">
        <v>103611.71</v>
      </c>
    </row>
    <row r="11" spans="1:6" x14ac:dyDescent="0.25">
      <c r="A11" s="43" t="s">
        <v>13</v>
      </c>
      <c r="B11" s="245">
        <v>26904477.690000001</v>
      </c>
      <c r="C11" s="245">
        <v>31493530.699999999</v>
      </c>
      <c r="D11" s="43" t="s">
        <v>14</v>
      </c>
      <c r="E11" s="249">
        <v>2339931.48</v>
      </c>
      <c r="F11" s="249">
        <v>2294324.79</v>
      </c>
    </row>
    <row r="12" spans="1:6" x14ac:dyDescent="0.25">
      <c r="A12" s="43" t="s">
        <v>15</v>
      </c>
      <c r="B12" s="245">
        <v>0</v>
      </c>
      <c r="C12" s="245">
        <v>0</v>
      </c>
      <c r="D12" s="43" t="s">
        <v>16</v>
      </c>
      <c r="E12" s="249">
        <v>365368.01</v>
      </c>
      <c r="F12" s="249">
        <v>1721036.64</v>
      </c>
    </row>
    <row r="13" spans="1:6" x14ac:dyDescent="0.25">
      <c r="A13" s="43" t="s">
        <v>17</v>
      </c>
      <c r="B13" s="245">
        <v>0</v>
      </c>
      <c r="C13" s="245">
        <v>0</v>
      </c>
      <c r="D13" s="43" t="s">
        <v>18</v>
      </c>
      <c r="E13" s="249">
        <v>133890.01</v>
      </c>
      <c r="F13" s="249">
        <v>133890.01</v>
      </c>
    </row>
    <row r="14" spans="1:6" x14ac:dyDescent="0.25">
      <c r="A14" s="43" t="s">
        <v>19</v>
      </c>
      <c r="B14" s="245">
        <v>0</v>
      </c>
      <c r="C14" s="245">
        <v>0</v>
      </c>
      <c r="D14" s="43" t="s">
        <v>20</v>
      </c>
      <c r="E14" s="249">
        <v>-130961.35</v>
      </c>
      <c r="F14" s="249">
        <v>-41461.35</v>
      </c>
    </row>
    <row r="15" spans="1:6" x14ac:dyDescent="0.25">
      <c r="A15" s="43" t="s">
        <v>21</v>
      </c>
      <c r="B15" s="245">
        <v>1600</v>
      </c>
      <c r="C15" s="245">
        <v>1600</v>
      </c>
      <c r="D15" s="43" t="s">
        <v>22</v>
      </c>
      <c r="E15" s="249">
        <v>0</v>
      </c>
      <c r="F15" s="249">
        <v>0</v>
      </c>
    </row>
    <row r="16" spans="1:6" x14ac:dyDescent="0.25">
      <c r="A16" s="43" t="s">
        <v>23</v>
      </c>
      <c r="B16" s="245">
        <v>0</v>
      </c>
      <c r="C16" s="245">
        <v>0</v>
      </c>
      <c r="D16" s="43" t="s">
        <v>24</v>
      </c>
      <c r="E16" s="249">
        <v>819125.94</v>
      </c>
      <c r="F16" s="249">
        <v>1044490.29</v>
      </c>
    </row>
    <row r="17" spans="1:6" x14ac:dyDescent="0.25">
      <c r="A17" s="41" t="s">
        <v>25</v>
      </c>
      <c r="B17" s="241">
        <f>SUM(B18:B24)</f>
        <v>11154174.359999999</v>
      </c>
      <c r="C17" s="241">
        <f>SUM(C18:C24)</f>
        <v>11338278.229999999</v>
      </c>
      <c r="D17" s="43" t="s">
        <v>26</v>
      </c>
      <c r="E17" s="249">
        <v>0</v>
      </c>
      <c r="F17" s="249">
        <v>0</v>
      </c>
    </row>
    <row r="18" spans="1:6" x14ac:dyDescent="0.25">
      <c r="A18" s="43" t="s">
        <v>27</v>
      </c>
      <c r="B18" s="246">
        <v>0</v>
      </c>
      <c r="C18" s="246">
        <v>0</v>
      </c>
      <c r="D18" s="43" t="s">
        <v>28</v>
      </c>
      <c r="E18" s="249">
        <v>8742920.6400000006</v>
      </c>
      <c r="F18" s="249">
        <v>8614967.1699999999</v>
      </c>
    </row>
    <row r="19" spans="1:6" x14ac:dyDescent="0.25">
      <c r="A19" s="43" t="s">
        <v>29</v>
      </c>
      <c r="B19" s="246">
        <v>28019.3</v>
      </c>
      <c r="C19" s="246">
        <v>26365.37</v>
      </c>
      <c r="D19" s="41" t="s">
        <v>30</v>
      </c>
      <c r="E19" s="241">
        <f>SUM(E20:E22)</f>
        <v>0</v>
      </c>
      <c r="F19" s="241">
        <f t="shared" ref="F19" si="0">SUM(F20:F22)</f>
        <v>0</v>
      </c>
    </row>
    <row r="20" spans="1:6" x14ac:dyDescent="0.25">
      <c r="A20" s="43" t="s">
        <v>31</v>
      </c>
      <c r="B20" s="246">
        <v>655445.78</v>
      </c>
      <c r="C20" s="246">
        <v>841203.58</v>
      </c>
      <c r="D20" s="43" t="s">
        <v>32</v>
      </c>
      <c r="E20" s="242">
        <v>0</v>
      </c>
      <c r="F20" s="242">
        <v>0</v>
      </c>
    </row>
    <row r="21" spans="1:6" x14ac:dyDescent="0.25">
      <c r="A21" s="43" t="s">
        <v>33</v>
      </c>
      <c r="B21" s="246">
        <v>75575.759999999995</v>
      </c>
      <c r="C21" s="246">
        <v>75575.759999999995</v>
      </c>
      <c r="D21" s="43" t="s">
        <v>34</v>
      </c>
      <c r="E21" s="242">
        <v>0</v>
      </c>
      <c r="F21" s="242">
        <v>0</v>
      </c>
    </row>
    <row r="22" spans="1:6" x14ac:dyDescent="0.25">
      <c r="A22" s="43" t="s">
        <v>35</v>
      </c>
      <c r="B22" s="246">
        <v>15000</v>
      </c>
      <c r="C22" s="246">
        <v>15000</v>
      </c>
      <c r="D22" s="43" t="s">
        <v>36</v>
      </c>
      <c r="E22" s="242">
        <v>0</v>
      </c>
      <c r="F22" s="242">
        <v>0</v>
      </c>
    </row>
    <row r="23" spans="1:6" x14ac:dyDescent="0.25">
      <c r="A23" s="43" t="s">
        <v>37</v>
      </c>
      <c r="B23" s="246">
        <v>30.48</v>
      </c>
      <c r="C23" s="246">
        <v>30.48</v>
      </c>
      <c r="D23" s="41" t="s">
        <v>38</v>
      </c>
      <c r="E23" s="241">
        <f>SUM(E24:E25)</f>
        <v>0</v>
      </c>
      <c r="F23" s="241">
        <f>SUM(F24:F25)</f>
        <v>0</v>
      </c>
    </row>
    <row r="24" spans="1:6" x14ac:dyDescent="0.25">
      <c r="A24" s="43" t="s">
        <v>39</v>
      </c>
      <c r="B24" s="246">
        <v>10380103.039999999</v>
      </c>
      <c r="C24" s="246">
        <v>10380103.039999999</v>
      </c>
      <c r="D24" s="43" t="s">
        <v>40</v>
      </c>
      <c r="E24" s="242">
        <v>0</v>
      </c>
      <c r="F24" s="242">
        <v>0</v>
      </c>
    </row>
    <row r="25" spans="1:6" x14ac:dyDescent="0.25">
      <c r="A25" s="41" t="s">
        <v>41</v>
      </c>
      <c r="B25" s="241">
        <f>SUM(B26:B30)</f>
        <v>8346190.0100000007</v>
      </c>
      <c r="C25" s="241">
        <f>SUM(C26:C30)</f>
        <v>23695584.539999999</v>
      </c>
      <c r="D25" s="43" t="s">
        <v>42</v>
      </c>
      <c r="E25" s="242">
        <v>0</v>
      </c>
      <c r="F25" s="242">
        <v>0</v>
      </c>
    </row>
    <row r="26" spans="1:6" x14ac:dyDescent="0.25">
      <c r="A26" s="43" t="s">
        <v>43</v>
      </c>
      <c r="B26" s="247">
        <v>305097.11</v>
      </c>
      <c r="C26" s="247">
        <v>5453451.8200000003</v>
      </c>
      <c r="D26" s="41" t="s">
        <v>44</v>
      </c>
      <c r="E26" s="242">
        <v>0</v>
      </c>
      <c r="F26" s="242">
        <v>0</v>
      </c>
    </row>
    <row r="27" spans="1:6" x14ac:dyDescent="0.25">
      <c r="A27" s="43" t="s">
        <v>45</v>
      </c>
      <c r="B27" s="247">
        <v>3500</v>
      </c>
      <c r="C27" s="247">
        <v>3500</v>
      </c>
      <c r="D27" s="41" t="s">
        <v>46</v>
      </c>
      <c r="E27" s="241">
        <f>SUM(E28:E30)</f>
        <v>0</v>
      </c>
      <c r="F27" s="241">
        <f>SUM(F28:F30)</f>
        <v>5300000</v>
      </c>
    </row>
    <row r="28" spans="1:6" x14ac:dyDescent="0.25">
      <c r="A28" s="43" t="s">
        <v>47</v>
      </c>
      <c r="B28" s="247">
        <v>0</v>
      </c>
      <c r="C28" s="247">
        <v>0</v>
      </c>
      <c r="D28" s="43" t="s">
        <v>48</v>
      </c>
      <c r="E28" s="242">
        <v>0</v>
      </c>
      <c r="F28" s="242">
        <v>0</v>
      </c>
    </row>
    <row r="29" spans="1:6" x14ac:dyDescent="0.25">
      <c r="A29" s="43" t="s">
        <v>49</v>
      </c>
      <c r="B29" s="247">
        <v>8037592.9000000004</v>
      </c>
      <c r="C29" s="247">
        <v>18238632.719999999</v>
      </c>
      <c r="D29" s="43" t="s">
        <v>50</v>
      </c>
      <c r="E29" s="242">
        <v>0</v>
      </c>
      <c r="F29" s="242">
        <v>0</v>
      </c>
    </row>
    <row r="30" spans="1:6" x14ac:dyDescent="0.25">
      <c r="A30" s="43" t="s">
        <v>51</v>
      </c>
      <c r="B30" s="247">
        <v>0</v>
      </c>
      <c r="C30" s="247">
        <v>0</v>
      </c>
      <c r="D30" s="43" t="s">
        <v>52</v>
      </c>
      <c r="E30" s="242">
        <v>0</v>
      </c>
      <c r="F30" s="250">
        <v>5300000</v>
      </c>
    </row>
    <row r="31" spans="1:6" ht="14.45" customHeight="1" x14ac:dyDescent="0.25">
      <c r="A31" s="41" t="s">
        <v>53</v>
      </c>
      <c r="B31" s="241">
        <v>0</v>
      </c>
      <c r="C31" s="241">
        <v>0</v>
      </c>
      <c r="D31" s="41" t="s">
        <v>54</v>
      </c>
      <c r="E31" s="241">
        <f>SUM(E32:E37)</f>
        <v>0</v>
      </c>
      <c r="F31" s="241">
        <f>SUM(F32:F37)</f>
        <v>0</v>
      </c>
    </row>
    <row r="32" spans="1:6" ht="14.45" customHeight="1" x14ac:dyDescent="0.25">
      <c r="A32" s="43" t="s">
        <v>55</v>
      </c>
      <c r="B32" s="242">
        <v>0</v>
      </c>
      <c r="C32" s="242">
        <v>0</v>
      </c>
      <c r="D32" s="43" t="s">
        <v>56</v>
      </c>
      <c r="E32" s="241">
        <v>0</v>
      </c>
      <c r="F32" s="241">
        <v>0</v>
      </c>
    </row>
    <row r="33" spans="1:8" ht="14.45" customHeight="1" x14ac:dyDescent="0.25">
      <c r="A33" s="43" t="s">
        <v>57</v>
      </c>
      <c r="B33" s="242">
        <v>0</v>
      </c>
      <c r="C33" s="242">
        <v>0</v>
      </c>
      <c r="D33" s="43" t="s">
        <v>58</v>
      </c>
      <c r="E33" s="242">
        <v>0</v>
      </c>
      <c r="F33" s="242">
        <v>0</v>
      </c>
    </row>
    <row r="34" spans="1:8" ht="14.45" customHeight="1" x14ac:dyDescent="0.25">
      <c r="A34" s="43" t="s">
        <v>59</v>
      </c>
      <c r="B34" s="242">
        <v>0</v>
      </c>
      <c r="C34" s="242">
        <v>0</v>
      </c>
      <c r="D34" s="43" t="s">
        <v>60</v>
      </c>
      <c r="E34" s="242">
        <v>0</v>
      </c>
      <c r="F34" s="242">
        <v>0</v>
      </c>
    </row>
    <row r="35" spans="1:8" ht="14.45" customHeight="1" x14ac:dyDescent="0.25">
      <c r="A35" s="43" t="s">
        <v>61</v>
      </c>
      <c r="B35" s="242">
        <v>0</v>
      </c>
      <c r="C35" s="242">
        <v>0</v>
      </c>
      <c r="D35" s="43" t="s">
        <v>62</v>
      </c>
      <c r="E35" s="242">
        <v>0</v>
      </c>
      <c r="F35" s="242">
        <v>0</v>
      </c>
    </row>
    <row r="36" spans="1:8" x14ac:dyDescent="0.25">
      <c r="A36" s="43" t="s">
        <v>63</v>
      </c>
      <c r="B36" s="242">
        <v>0</v>
      </c>
      <c r="C36" s="242">
        <v>0</v>
      </c>
      <c r="D36" s="43" t="s">
        <v>64</v>
      </c>
      <c r="E36" s="242">
        <v>0</v>
      </c>
      <c r="F36" s="242">
        <v>0</v>
      </c>
    </row>
    <row r="37" spans="1:8" x14ac:dyDescent="0.25">
      <c r="A37" s="41" t="s">
        <v>65</v>
      </c>
      <c r="B37" s="242">
        <v>0</v>
      </c>
      <c r="C37" s="242">
        <v>0</v>
      </c>
      <c r="D37" s="43" t="s">
        <v>66</v>
      </c>
      <c r="E37" s="242">
        <v>0</v>
      </c>
      <c r="F37" s="242">
        <v>0</v>
      </c>
    </row>
    <row r="38" spans="1:8" x14ac:dyDescent="0.25">
      <c r="A38" s="41" t="s">
        <v>67</v>
      </c>
      <c r="B38" s="241">
        <v>0</v>
      </c>
      <c r="C38" s="241">
        <v>0</v>
      </c>
      <c r="D38" s="41" t="s">
        <v>68</v>
      </c>
      <c r="E38" s="241">
        <f>SUM(E39:E41)</f>
        <v>0</v>
      </c>
      <c r="F38" s="241">
        <f>SUM(F39:F41)</f>
        <v>0</v>
      </c>
    </row>
    <row r="39" spans="1:8" x14ac:dyDescent="0.25">
      <c r="A39" s="43" t="s">
        <v>69</v>
      </c>
      <c r="B39" s="242">
        <v>0</v>
      </c>
      <c r="C39" s="242">
        <v>0</v>
      </c>
      <c r="D39" s="43" t="s">
        <v>70</v>
      </c>
      <c r="E39" s="242">
        <v>0</v>
      </c>
      <c r="F39" s="242">
        <v>0</v>
      </c>
    </row>
    <row r="40" spans="1:8" x14ac:dyDescent="0.25">
      <c r="A40" s="43" t="s">
        <v>71</v>
      </c>
      <c r="B40" s="242">
        <v>0</v>
      </c>
      <c r="C40" s="242">
        <v>0</v>
      </c>
      <c r="D40" s="43" t="s">
        <v>72</v>
      </c>
      <c r="E40" s="242">
        <v>0</v>
      </c>
      <c r="F40" s="242">
        <v>0</v>
      </c>
    </row>
    <row r="41" spans="1:8" x14ac:dyDescent="0.25">
      <c r="A41" s="41" t="s">
        <v>73</v>
      </c>
      <c r="B41" s="241">
        <v>0</v>
      </c>
      <c r="C41" s="241">
        <v>0</v>
      </c>
      <c r="D41" s="43" t="s">
        <v>74</v>
      </c>
      <c r="E41" s="242">
        <v>0</v>
      </c>
      <c r="F41" s="242">
        <v>0</v>
      </c>
    </row>
    <row r="42" spans="1:8" x14ac:dyDescent="0.25">
      <c r="A42" s="43" t="s">
        <v>75</v>
      </c>
      <c r="B42" s="242">
        <v>0</v>
      </c>
      <c r="C42" s="242">
        <v>0</v>
      </c>
      <c r="D42" s="41" t="s">
        <v>76</v>
      </c>
      <c r="E42" s="241">
        <f>SUM(E43:E45)</f>
        <v>-100</v>
      </c>
      <c r="F42" s="241">
        <f>SUM(F43:F45)</f>
        <v>-100</v>
      </c>
    </row>
    <row r="43" spans="1:8" x14ac:dyDescent="0.25">
      <c r="A43" s="43" t="s">
        <v>77</v>
      </c>
      <c r="B43" s="242">
        <v>0</v>
      </c>
      <c r="C43" s="242">
        <v>0</v>
      </c>
      <c r="D43" s="43" t="s">
        <v>78</v>
      </c>
      <c r="E43" s="242">
        <v>-100</v>
      </c>
      <c r="F43" s="242">
        <v>-100</v>
      </c>
    </row>
    <row r="44" spans="1:8" x14ac:dyDescent="0.25">
      <c r="A44" s="43" t="s">
        <v>79</v>
      </c>
      <c r="B44" s="242">
        <v>0</v>
      </c>
      <c r="C44" s="242">
        <v>0</v>
      </c>
      <c r="D44" s="43" t="s">
        <v>80</v>
      </c>
      <c r="E44" s="242">
        <v>0</v>
      </c>
      <c r="F44" s="242">
        <v>0</v>
      </c>
    </row>
    <row r="45" spans="1:8" x14ac:dyDescent="0.25">
      <c r="A45" s="43" t="s">
        <v>81</v>
      </c>
      <c r="B45" s="242">
        <v>0</v>
      </c>
      <c r="C45" s="242">
        <v>0</v>
      </c>
      <c r="D45" s="43" t="s">
        <v>82</v>
      </c>
      <c r="E45" s="242">
        <v>0</v>
      </c>
      <c r="F45" s="242">
        <v>0</v>
      </c>
      <c r="G45" s="239"/>
      <c r="H45" s="182"/>
    </row>
    <row r="46" spans="1:8" x14ac:dyDescent="0.25">
      <c r="A46" s="40"/>
      <c r="B46" s="243"/>
      <c r="C46" s="243"/>
      <c r="D46" s="40"/>
      <c r="E46" s="243"/>
      <c r="F46" s="243"/>
    </row>
    <row r="47" spans="1:8" x14ac:dyDescent="0.25">
      <c r="A47" s="3" t="s">
        <v>83</v>
      </c>
      <c r="B47" s="244">
        <f>SUM(B9+B17+B25+B31+B37+B38+B41)</f>
        <v>46406442.059999995</v>
      </c>
      <c r="C47" s="244">
        <f>SUM(C9+C17+C25+C31+C37+C38+C41)</f>
        <v>66528993.469999999</v>
      </c>
      <c r="D47" s="2" t="s">
        <v>84</v>
      </c>
      <c r="E47" s="244">
        <f>SUM(E9+E19+E23+E26+E27+E31+E38+E42)</f>
        <v>12352015.27</v>
      </c>
      <c r="F47" s="244">
        <f>SUM(F9+F19+F23+F26+F27+F31+F38+F42)</f>
        <v>19170759.259999998</v>
      </c>
    </row>
    <row r="48" spans="1:8" x14ac:dyDescent="0.25">
      <c r="A48" s="40"/>
      <c r="B48" s="243"/>
      <c r="C48" s="243"/>
      <c r="D48" s="40"/>
      <c r="E48" s="243"/>
      <c r="F48" s="243"/>
    </row>
    <row r="49" spans="1:6" x14ac:dyDescent="0.25">
      <c r="A49" s="2" t="s">
        <v>85</v>
      </c>
      <c r="B49" s="243"/>
      <c r="C49" s="243"/>
      <c r="D49" s="2" t="s">
        <v>86</v>
      </c>
      <c r="E49" s="243"/>
      <c r="F49" s="243"/>
    </row>
    <row r="50" spans="1:6" x14ac:dyDescent="0.25">
      <c r="A50" s="41" t="s">
        <v>87</v>
      </c>
      <c r="B50" s="242">
        <v>0</v>
      </c>
      <c r="C50" s="242">
        <v>0</v>
      </c>
      <c r="D50" s="41" t="s">
        <v>88</v>
      </c>
      <c r="E50" s="242">
        <v>0</v>
      </c>
      <c r="F50" s="242">
        <v>0</v>
      </c>
    </row>
    <row r="51" spans="1:6" x14ac:dyDescent="0.25">
      <c r="A51" s="41" t="s">
        <v>89</v>
      </c>
      <c r="B51" s="242">
        <v>0</v>
      </c>
      <c r="C51" s="242">
        <v>0</v>
      </c>
      <c r="D51" s="41" t="s">
        <v>90</v>
      </c>
      <c r="E51" s="242">
        <v>0</v>
      </c>
      <c r="F51" s="242">
        <v>0</v>
      </c>
    </row>
    <row r="52" spans="1:6" x14ac:dyDescent="0.25">
      <c r="A52" s="41" t="s">
        <v>91</v>
      </c>
      <c r="B52" s="248">
        <v>141926597.74000001</v>
      </c>
      <c r="C52" s="248">
        <v>106307004.25</v>
      </c>
      <c r="D52" s="41" t="s">
        <v>92</v>
      </c>
      <c r="E52" s="242">
        <v>0</v>
      </c>
      <c r="F52" s="242">
        <v>0</v>
      </c>
    </row>
    <row r="53" spans="1:6" x14ac:dyDescent="0.25">
      <c r="A53" s="41" t="s">
        <v>93</v>
      </c>
      <c r="B53" s="248">
        <v>47576304.75</v>
      </c>
      <c r="C53" s="248">
        <v>44378501.869999997</v>
      </c>
      <c r="D53" s="41" t="s">
        <v>94</v>
      </c>
      <c r="E53" s="242">
        <v>0</v>
      </c>
      <c r="F53" s="242">
        <v>0</v>
      </c>
    </row>
    <row r="54" spans="1:6" x14ac:dyDescent="0.25">
      <c r="A54" s="41" t="s">
        <v>95</v>
      </c>
      <c r="B54" s="248">
        <v>2862434</v>
      </c>
      <c r="C54" s="248">
        <v>2862434</v>
      </c>
      <c r="D54" s="41" t="s">
        <v>96</v>
      </c>
      <c r="E54" s="242">
        <v>0</v>
      </c>
      <c r="F54" s="242">
        <v>0</v>
      </c>
    </row>
    <row r="55" spans="1:6" x14ac:dyDescent="0.25">
      <c r="A55" s="41" t="s">
        <v>97</v>
      </c>
      <c r="B55" s="248">
        <v>-13410540.15</v>
      </c>
      <c r="C55" s="248">
        <v>-13410540.15</v>
      </c>
      <c r="D55" s="45" t="s">
        <v>98</v>
      </c>
      <c r="E55" s="242">
        <v>-589.99</v>
      </c>
      <c r="F55" s="242">
        <v>-589.99</v>
      </c>
    </row>
    <row r="56" spans="1:6" x14ac:dyDescent="0.25">
      <c r="A56" s="41" t="s">
        <v>99</v>
      </c>
      <c r="B56" s="248">
        <v>566803.56000000006</v>
      </c>
      <c r="C56" s="248">
        <v>566803.56000000006</v>
      </c>
      <c r="D56" s="40"/>
      <c r="E56" s="243"/>
      <c r="F56" s="243"/>
    </row>
    <row r="57" spans="1:6" x14ac:dyDescent="0.25">
      <c r="A57" s="41" t="s">
        <v>100</v>
      </c>
      <c r="B57" s="248">
        <v>0</v>
      </c>
      <c r="C57" s="248">
        <v>0</v>
      </c>
      <c r="D57" s="2" t="s">
        <v>101</v>
      </c>
      <c r="E57" s="244">
        <f>SUM(E50:E55)</f>
        <v>-589.99</v>
      </c>
      <c r="F57" s="244">
        <f>SUM(F50:F55)</f>
        <v>-589.99</v>
      </c>
    </row>
    <row r="58" spans="1:6" x14ac:dyDescent="0.25">
      <c r="A58" s="41" t="s">
        <v>102</v>
      </c>
      <c r="B58" s="248">
        <v>0</v>
      </c>
      <c r="C58" s="248">
        <v>0</v>
      </c>
      <c r="D58" s="40"/>
      <c r="E58" s="243"/>
      <c r="F58" s="243"/>
    </row>
    <row r="59" spans="1:6" x14ac:dyDescent="0.25">
      <c r="A59" s="40"/>
      <c r="B59" s="243"/>
      <c r="C59" s="243"/>
      <c r="D59" s="2" t="s">
        <v>103</v>
      </c>
      <c r="E59" s="244">
        <f>E47+E57</f>
        <v>12351425.279999999</v>
      </c>
      <c r="F59" s="244">
        <f>F47+F57</f>
        <v>19170169.27</v>
      </c>
    </row>
    <row r="60" spans="1:6" x14ac:dyDescent="0.25">
      <c r="A60" s="3" t="s">
        <v>104</v>
      </c>
      <c r="B60" s="244">
        <f>SUM(B50:B58)</f>
        <v>179521599.90000001</v>
      </c>
      <c r="C60" s="244">
        <f>SUM(C50:C58)</f>
        <v>140704203.53</v>
      </c>
      <c r="D60" s="40"/>
      <c r="E60" s="243"/>
      <c r="F60" s="243"/>
    </row>
    <row r="61" spans="1:6" x14ac:dyDescent="0.25">
      <c r="A61" s="40"/>
      <c r="B61" s="243"/>
      <c r="C61" s="243"/>
      <c r="D61" s="46" t="s">
        <v>105</v>
      </c>
      <c r="E61" s="243"/>
      <c r="F61" s="243"/>
    </row>
    <row r="62" spans="1:6" x14ac:dyDescent="0.25">
      <c r="A62" s="3" t="s">
        <v>106</v>
      </c>
      <c r="B62" s="244">
        <f>B47+B60</f>
        <v>225928041.96000001</v>
      </c>
      <c r="C62" s="244">
        <f>C47+C60</f>
        <v>207233197</v>
      </c>
      <c r="D62" s="40"/>
      <c r="E62" s="243"/>
      <c r="F62" s="243"/>
    </row>
    <row r="63" spans="1:6" x14ac:dyDescent="0.25">
      <c r="A63" s="40"/>
      <c r="B63" s="40"/>
      <c r="C63" s="40"/>
      <c r="D63" s="47" t="s">
        <v>107</v>
      </c>
      <c r="E63" s="241">
        <f>SUM(E64:E66)</f>
        <v>804280</v>
      </c>
      <c r="F63" s="241">
        <f>SUM(F64:F66)</f>
        <v>804280</v>
      </c>
    </row>
    <row r="64" spans="1:6" x14ac:dyDescent="0.25">
      <c r="A64" s="40"/>
      <c r="B64" s="40"/>
      <c r="C64" s="40"/>
      <c r="D64" s="41" t="s">
        <v>108</v>
      </c>
      <c r="E64" s="242">
        <v>0</v>
      </c>
      <c r="F64" s="242">
        <v>0</v>
      </c>
    </row>
    <row r="65" spans="1:6" x14ac:dyDescent="0.25">
      <c r="A65" s="40"/>
      <c r="B65" s="40"/>
      <c r="C65" s="40"/>
      <c r="D65" s="45" t="s">
        <v>109</v>
      </c>
      <c r="E65" s="242">
        <v>804280</v>
      </c>
      <c r="F65" s="242">
        <v>804280</v>
      </c>
    </row>
    <row r="66" spans="1:6" x14ac:dyDescent="0.25">
      <c r="A66" s="40"/>
      <c r="B66" s="40"/>
      <c r="C66" s="40"/>
      <c r="D66" s="41" t="s">
        <v>110</v>
      </c>
      <c r="E66" s="242">
        <v>0</v>
      </c>
      <c r="F66" s="242">
        <v>0</v>
      </c>
    </row>
    <row r="67" spans="1:6" x14ac:dyDescent="0.25">
      <c r="A67" s="40"/>
      <c r="B67" s="40"/>
      <c r="C67" s="40"/>
      <c r="D67" s="40"/>
      <c r="E67" s="243"/>
      <c r="F67" s="243"/>
    </row>
    <row r="68" spans="1:6" x14ac:dyDescent="0.25">
      <c r="A68" s="40"/>
      <c r="B68" s="40"/>
      <c r="C68" s="40"/>
      <c r="D68" s="47" t="s">
        <v>111</v>
      </c>
      <c r="E68" s="241">
        <f>SUM(E69:E73)</f>
        <v>212772336.67999998</v>
      </c>
      <c r="F68" s="241">
        <f>SUM(F69:F73)</f>
        <v>187258747.73000002</v>
      </c>
    </row>
    <row r="69" spans="1:6" x14ac:dyDescent="0.25">
      <c r="A69" s="48"/>
      <c r="B69" s="40"/>
      <c r="C69" s="40"/>
      <c r="D69" s="41" t="s">
        <v>112</v>
      </c>
      <c r="E69" s="251">
        <v>57548558.009999998</v>
      </c>
      <c r="F69" s="251">
        <v>55115730.799999997</v>
      </c>
    </row>
    <row r="70" spans="1:6" x14ac:dyDescent="0.25">
      <c r="A70" s="48"/>
      <c r="B70" s="40"/>
      <c r="C70" s="40"/>
      <c r="D70" s="41" t="s">
        <v>113</v>
      </c>
      <c r="E70" s="251">
        <v>155223778.66999999</v>
      </c>
      <c r="F70" s="251">
        <v>132143016.93000001</v>
      </c>
    </row>
    <row r="71" spans="1:6" x14ac:dyDescent="0.25">
      <c r="A71" s="48"/>
      <c r="B71" s="40"/>
      <c r="C71" s="40"/>
      <c r="D71" s="41" t="s">
        <v>114</v>
      </c>
      <c r="E71" s="242">
        <v>0</v>
      </c>
      <c r="F71" s="242">
        <v>0</v>
      </c>
    </row>
    <row r="72" spans="1:6" x14ac:dyDescent="0.25">
      <c r="A72" s="48"/>
      <c r="B72" s="40"/>
      <c r="C72" s="40"/>
      <c r="D72" s="41" t="s">
        <v>115</v>
      </c>
      <c r="E72" s="242">
        <v>0</v>
      </c>
      <c r="F72" s="242">
        <v>0</v>
      </c>
    </row>
    <row r="73" spans="1:6" x14ac:dyDescent="0.25">
      <c r="A73" s="48"/>
      <c r="B73" s="40"/>
      <c r="C73" s="40"/>
      <c r="D73" s="41" t="s">
        <v>116</v>
      </c>
      <c r="E73" s="242">
        <v>0</v>
      </c>
      <c r="F73" s="242">
        <v>0</v>
      </c>
    </row>
    <row r="74" spans="1:6" x14ac:dyDescent="0.25">
      <c r="A74" s="48"/>
      <c r="B74" s="40"/>
      <c r="C74" s="40"/>
      <c r="D74" s="40"/>
      <c r="E74" s="243"/>
      <c r="F74" s="243"/>
    </row>
    <row r="75" spans="1:6" x14ac:dyDescent="0.25">
      <c r="A75" s="48"/>
      <c r="B75" s="40"/>
      <c r="C75" s="40"/>
      <c r="D75" s="47" t="s">
        <v>117</v>
      </c>
      <c r="E75" s="241">
        <v>0</v>
      </c>
      <c r="F75" s="241">
        <v>0</v>
      </c>
    </row>
    <row r="76" spans="1:6" x14ac:dyDescent="0.25">
      <c r="A76" s="48"/>
      <c r="B76" s="40"/>
      <c r="C76" s="40"/>
      <c r="D76" s="41" t="s">
        <v>118</v>
      </c>
      <c r="E76" s="242">
        <v>0</v>
      </c>
      <c r="F76" s="242">
        <v>0</v>
      </c>
    </row>
    <row r="77" spans="1:6" x14ac:dyDescent="0.25">
      <c r="A77" s="48"/>
      <c r="B77" s="40"/>
      <c r="C77" s="40"/>
      <c r="D77" s="41" t="s">
        <v>119</v>
      </c>
      <c r="E77" s="242">
        <v>0</v>
      </c>
      <c r="F77" s="242">
        <v>0</v>
      </c>
    </row>
    <row r="78" spans="1:6" x14ac:dyDescent="0.25">
      <c r="A78" s="48"/>
      <c r="B78" s="40"/>
      <c r="C78" s="40"/>
      <c r="D78" s="40"/>
      <c r="E78" s="243"/>
      <c r="F78" s="243"/>
    </row>
    <row r="79" spans="1:6" x14ac:dyDescent="0.25">
      <c r="A79" s="48"/>
      <c r="B79" s="40"/>
      <c r="C79" s="40"/>
      <c r="D79" s="2" t="s">
        <v>120</v>
      </c>
      <c r="E79" s="244">
        <f>SUM(E63+E68+E75)</f>
        <v>213576616.67999998</v>
      </c>
      <c r="F79" s="244">
        <f>SUM(F63+F68+F75)</f>
        <v>188063027.73000002</v>
      </c>
    </row>
    <row r="80" spans="1:6" x14ac:dyDescent="0.25">
      <c r="A80" s="48"/>
      <c r="B80" s="40"/>
      <c r="C80" s="40"/>
      <c r="D80" s="40"/>
      <c r="E80" s="243"/>
      <c r="F80" s="243"/>
    </row>
    <row r="81" spans="1:6" x14ac:dyDescent="0.25">
      <c r="A81" s="48"/>
      <c r="B81" s="40"/>
      <c r="C81" s="40"/>
      <c r="D81" s="2" t="s">
        <v>121</v>
      </c>
      <c r="E81" s="244">
        <f>SUM(E59+E79)</f>
        <v>225928041.95999998</v>
      </c>
      <c r="F81" s="244">
        <f>SUM(F59+F79)</f>
        <v>207233197.00000003</v>
      </c>
    </row>
    <row r="82" spans="1:6" x14ac:dyDescent="0.25">
      <c r="A82" s="49"/>
      <c r="B82" s="50"/>
      <c r="C82" s="50"/>
      <c r="D82" s="50"/>
      <c r="E82" s="51"/>
      <c r="F82" s="51"/>
    </row>
  </sheetData>
  <mergeCells count="1">
    <mergeCell ref="A1:F1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G45 E9:F45 E50:F81 E47:F47 B9:C62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48:D48 B60:C60 B47:C47 D47 B62:C62 B17:C17 B9:C9 E81:F81 E79:F79 E68:F68 E63:F63 E59:F59 E57:F57 E47:F47 E48:F48 E9:F9 E49:F56 E58:F58 E60:F62 E64:F67 E71:F78 E80:F80 E24:F29 E19:F22 E31:F46 E30" unlockedFormula="1"/>
    <ignoredError sqref="B25:C25 E23:F23" formulaRange="1" unlockedFormula="1"/>
    <ignoredError sqref="B31:C3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7"/>
  <sheetViews>
    <sheetView showGridLines="0" zoomScale="75" zoomScaleNormal="75" workbookViewId="0">
      <selection activeCell="D24" sqref="D24"/>
    </sheetView>
  </sheetViews>
  <sheetFormatPr baseColWidth="10" defaultColWidth="11" defaultRowHeight="15" x14ac:dyDescent="0.25"/>
  <cols>
    <col min="1" max="1" width="68.85546875" style="193" bestFit="1" customWidth="1"/>
    <col min="2" max="2" width="23.42578125" style="193" customWidth="1"/>
    <col min="3" max="3" width="19.85546875" style="193" customWidth="1"/>
    <col min="4" max="4" width="20.85546875" style="193" bestFit="1" customWidth="1"/>
    <col min="5" max="6" width="22.28515625" style="193" bestFit="1" customWidth="1"/>
    <col min="7" max="7" width="19.5703125" style="193" bestFit="1" customWidth="1"/>
    <col min="8" max="8" width="15.140625" style="193" customWidth="1"/>
    <col min="9" max="16384" width="11" style="193"/>
  </cols>
  <sheetData>
    <row r="1" spans="1:9" ht="41.1" customHeight="1" x14ac:dyDescent="0.25">
      <c r="A1" s="334" t="s">
        <v>439</v>
      </c>
      <c r="B1" s="326"/>
      <c r="C1" s="326"/>
      <c r="D1" s="326"/>
      <c r="E1" s="326"/>
      <c r="F1" s="326"/>
      <c r="G1" s="327"/>
    </row>
    <row r="2" spans="1:9" x14ac:dyDescent="0.25">
      <c r="A2" s="346" t="s">
        <v>586</v>
      </c>
      <c r="B2" s="347"/>
      <c r="C2" s="347"/>
      <c r="D2" s="347"/>
      <c r="E2" s="347"/>
      <c r="F2" s="347"/>
      <c r="G2" s="348"/>
    </row>
    <row r="3" spans="1:9" x14ac:dyDescent="0.25">
      <c r="A3" s="343" t="s">
        <v>440</v>
      </c>
      <c r="B3" s="344"/>
      <c r="C3" s="344"/>
      <c r="D3" s="344"/>
      <c r="E3" s="344"/>
      <c r="F3" s="344"/>
      <c r="G3" s="345"/>
    </row>
    <row r="4" spans="1:9" x14ac:dyDescent="0.25">
      <c r="A4" s="343" t="s">
        <v>2</v>
      </c>
      <c r="B4" s="344"/>
      <c r="C4" s="344"/>
      <c r="D4" s="344"/>
      <c r="E4" s="344"/>
      <c r="F4" s="344"/>
      <c r="G4" s="345"/>
    </row>
    <row r="5" spans="1:9" x14ac:dyDescent="0.25">
      <c r="A5" s="337" t="s">
        <v>441</v>
      </c>
      <c r="B5" s="338"/>
      <c r="C5" s="338"/>
      <c r="D5" s="338"/>
      <c r="E5" s="338"/>
      <c r="F5" s="338"/>
      <c r="G5" s="339"/>
    </row>
    <row r="6" spans="1:9" ht="30" x14ac:dyDescent="0.25">
      <c r="A6" s="198" t="s">
        <v>571</v>
      </c>
      <c r="B6" s="199" t="s">
        <v>572</v>
      </c>
      <c r="C6" s="200" t="s">
        <v>550</v>
      </c>
      <c r="D6" s="200" t="s">
        <v>551</v>
      </c>
      <c r="E6" s="200" t="s">
        <v>552</v>
      </c>
      <c r="F6" s="200" t="s">
        <v>553</v>
      </c>
      <c r="G6" s="200" t="s">
        <v>554</v>
      </c>
    </row>
    <row r="7" spans="1:9" ht="15.75" customHeight="1" x14ac:dyDescent="0.25">
      <c r="A7" s="21" t="s">
        <v>555</v>
      </c>
      <c r="B7" s="109">
        <f>SUM(B8:B19)</f>
        <v>106412090</v>
      </c>
      <c r="C7" s="109">
        <f t="shared" ref="C7:G7" si="0">SUM(C8:C19)</f>
        <v>109072392.25</v>
      </c>
      <c r="D7" s="109">
        <f t="shared" si="0"/>
        <v>111799202.05625001</v>
      </c>
      <c r="E7" s="109">
        <f t="shared" si="0"/>
        <v>114594182.10765624</v>
      </c>
      <c r="F7" s="109">
        <f t="shared" si="0"/>
        <v>117459036.66034764</v>
      </c>
      <c r="G7" s="201">
        <f t="shared" si="0"/>
        <v>120395512.5768563</v>
      </c>
    </row>
    <row r="8" spans="1:9" x14ac:dyDescent="0.25">
      <c r="A8" s="53" t="s">
        <v>556</v>
      </c>
      <c r="B8" s="202">
        <v>7640000</v>
      </c>
      <c r="C8" s="202">
        <f>B8*1.025</f>
        <v>7830999.9999999991</v>
      </c>
      <c r="D8" s="202">
        <f>C8*1.025</f>
        <v>8026774.9999999981</v>
      </c>
      <c r="E8" s="202">
        <f>D8*1.025</f>
        <v>8227444.3749999972</v>
      </c>
      <c r="F8" s="202">
        <f>E8*1.025</f>
        <v>8433130.4843749963</v>
      </c>
      <c r="G8" s="202">
        <f>F8*1.025</f>
        <v>8643958.7464843709</v>
      </c>
      <c r="H8" s="203"/>
      <c r="I8" s="182"/>
    </row>
    <row r="9" spans="1:9" ht="15.75" customHeight="1" x14ac:dyDescent="0.25">
      <c r="A9" s="53" t="s">
        <v>557</v>
      </c>
      <c r="B9" s="204">
        <v>0</v>
      </c>
      <c r="C9" s="202">
        <f t="shared" ref="C9:G19" si="1">B9*1.025</f>
        <v>0</v>
      </c>
      <c r="D9" s="202">
        <f t="shared" si="1"/>
        <v>0</v>
      </c>
      <c r="E9" s="202">
        <f t="shared" si="1"/>
        <v>0</v>
      </c>
      <c r="F9" s="202">
        <f t="shared" si="1"/>
        <v>0</v>
      </c>
      <c r="G9" s="202">
        <f t="shared" si="1"/>
        <v>0</v>
      </c>
    </row>
    <row r="10" spans="1:9" x14ac:dyDescent="0.25">
      <c r="A10" s="53" t="s">
        <v>479</v>
      </c>
      <c r="B10" s="204">
        <v>0</v>
      </c>
      <c r="C10" s="202">
        <f t="shared" si="1"/>
        <v>0</v>
      </c>
      <c r="D10" s="202">
        <f t="shared" si="1"/>
        <v>0</v>
      </c>
      <c r="E10" s="202">
        <f t="shared" si="1"/>
        <v>0</v>
      </c>
      <c r="F10" s="202">
        <f t="shared" si="1"/>
        <v>0</v>
      </c>
      <c r="G10" s="202">
        <f t="shared" si="1"/>
        <v>0</v>
      </c>
    </row>
    <row r="11" spans="1:9" x14ac:dyDescent="0.25">
      <c r="A11" s="53" t="s">
        <v>480</v>
      </c>
      <c r="B11" s="202">
        <v>17735190</v>
      </c>
      <c r="C11" s="202">
        <f t="shared" si="1"/>
        <v>18178569.75</v>
      </c>
      <c r="D11" s="202">
        <f t="shared" si="1"/>
        <v>18633033.993749999</v>
      </c>
      <c r="E11" s="202">
        <f t="shared" si="1"/>
        <v>19098859.843593746</v>
      </c>
      <c r="F11" s="202">
        <f t="shared" si="1"/>
        <v>19576331.339683589</v>
      </c>
      <c r="G11" s="202">
        <f t="shared" si="1"/>
        <v>20065739.623175677</v>
      </c>
    </row>
    <row r="12" spans="1:9" x14ac:dyDescent="0.25">
      <c r="A12" s="53" t="s">
        <v>558</v>
      </c>
      <c r="B12" s="202">
        <v>177400</v>
      </c>
      <c r="C12" s="202">
        <f t="shared" si="1"/>
        <v>181834.99999999997</v>
      </c>
      <c r="D12" s="202">
        <f t="shared" si="1"/>
        <v>186380.87499999994</v>
      </c>
      <c r="E12" s="202">
        <f t="shared" si="1"/>
        <v>191040.39687499992</v>
      </c>
      <c r="F12" s="202">
        <f t="shared" si="1"/>
        <v>195816.40679687489</v>
      </c>
      <c r="G12" s="202">
        <f t="shared" si="1"/>
        <v>200711.81696679673</v>
      </c>
    </row>
    <row r="13" spans="1:9" x14ac:dyDescent="0.25">
      <c r="A13" s="53" t="s">
        <v>559</v>
      </c>
      <c r="B13" s="202">
        <v>605000</v>
      </c>
      <c r="C13" s="202">
        <f t="shared" si="1"/>
        <v>620125</v>
      </c>
      <c r="D13" s="202">
        <f t="shared" si="1"/>
        <v>635628.125</v>
      </c>
      <c r="E13" s="202">
        <f t="shared" si="1"/>
        <v>651518.828125</v>
      </c>
      <c r="F13" s="202">
        <f t="shared" si="1"/>
        <v>667806.798828125</v>
      </c>
      <c r="G13" s="202">
        <f t="shared" si="1"/>
        <v>684501.96879882808</v>
      </c>
    </row>
    <row r="14" spans="1:9" x14ac:dyDescent="0.25">
      <c r="A14" s="54" t="s">
        <v>483</v>
      </c>
      <c r="B14" s="204">
        <v>0</v>
      </c>
      <c r="C14" s="202">
        <f t="shared" si="1"/>
        <v>0</v>
      </c>
      <c r="D14" s="202">
        <f t="shared" si="1"/>
        <v>0</v>
      </c>
      <c r="E14" s="202">
        <f t="shared" si="1"/>
        <v>0</v>
      </c>
      <c r="F14" s="202">
        <f t="shared" si="1"/>
        <v>0</v>
      </c>
      <c r="G14" s="202">
        <f t="shared" si="1"/>
        <v>0</v>
      </c>
    </row>
    <row r="15" spans="1:9" x14ac:dyDescent="0.25">
      <c r="A15" s="53" t="s">
        <v>484</v>
      </c>
      <c r="B15" s="42">
        <v>79100000</v>
      </c>
      <c r="C15" s="202">
        <f t="shared" si="1"/>
        <v>81077500</v>
      </c>
      <c r="D15" s="202">
        <f t="shared" si="1"/>
        <v>83104437.5</v>
      </c>
      <c r="E15" s="202">
        <f t="shared" si="1"/>
        <v>85182048.4375</v>
      </c>
      <c r="F15" s="202">
        <f t="shared" si="1"/>
        <v>87311599.648437485</v>
      </c>
      <c r="G15" s="202">
        <f t="shared" si="1"/>
        <v>89494389.639648408</v>
      </c>
    </row>
    <row r="16" spans="1:9" x14ac:dyDescent="0.25">
      <c r="A16" s="53" t="s">
        <v>560</v>
      </c>
      <c r="B16" s="204">
        <v>857000</v>
      </c>
      <c r="C16" s="202">
        <f t="shared" si="1"/>
        <v>878424.99999999988</v>
      </c>
      <c r="D16" s="202">
        <f t="shared" si="1"/>
        <v>900385.62499999977</v>
      </c>
      <c r="E16" s="202">
        <f t="shared" si="1"/>
        <v>922895.26562499965</v>
      </c>
      <c r="F16" s="202">
        <f t="shared" si="1"/>
        <v>945967.6472656246</v>
      </c>
      <c r="G16" s="202">
        <f t="shared" si="1"/>
        <v>969616.83844726509</v>
      </c>
    </row>
    <row r="17" spans="1:7" x14ac:dyDescent="0.25">
      <c r="A17" s="53" t="s">
        <v>486</v>
      </c>
      <c r="B17" s="204">
        <v>297500</v>
      </c>
      <c r="C17" s="202">
        <f t="shared" si="1"/>
        <v>304937.5</v>
      </c>
      <c r="D17" s="202">
        <f t="shared" si="1"/>
        <v>312560.9375</v>
      </c>
      <c r="E17" s="202">
        <f t="shared" si="1"/>
        <v>320374.9609375</v>
      </c>
      <c r="F17" s="202">
        <f t="shared" si="1"/>
        <v>328384.3349609375</v>
      </c>
      <c r="G17" s="202">
        <f t="shared" si="1"/>
        <v>336593.9433349609</v>
      </c>
    </row>
    <row r="18" spans="1:7" x14ac:dyDescent="0.25">
      <c r="A18" s="53" t="s">
        <v>561</v>
      </c>
      <c r="B18" s="204">
        <v>0</v>
      </c>
      <c r="C18" s="202">
        <f t="shared" si="1"/>
        <v>0</v>
      </c>
      <c r="D18" s="202">
        <f t="shared" si="1"/>
        <v>0</v>
      </c>
      <c r="E18" s="202">
        <f t="shared" si="1"/>
        <v>0</v>
      </c>
      <c r="F18" s="202">
        <f t="shared" si="1"/>
        <v>0</v>
      </c>
      <c r="G18" s="202">
        <f t="shared" si="1"/>
        <v>0</v>
      </c>
    </row>
    <row r="19" spans="1:7" x14ac:dyDescent="0.25">
      <c r="A19" s="86" t="s">
        <v>562</v>
      </c>
      <c r="B19" s="204">
        <v>0</v>
      </c>
      <c r="C19" s="202">
        <f t="shared" si="1"/>
        <v>0</v>
      </c>
      <c r="D19" s="202">
        <f t="shared" si="1"/>
        <v>0</v>
      </c>
      <c r="E19" s="202">
        <f t="shared" si="1"/>
        <v>0</v>
      </c>
      <c r="F19" s="202">
        <f t="shared" si="1"/>
        <v>0</v>
      </c>
      <c r="G19" s="202">
        <f t="shared" si="1"/>
        <v>0</v>
      </c>
    </row>
    <row r="20" spans="1:7" x14ac:dyDescent="0.25">
      <c r="A20" s="53" t="s">
        <v>570</v>
      </c>
      <c r="B20" s="70"/>
      <c r="C20" s="70"/>
      <c r="D20" s="70"/>
      <c r="E20" s="202"/>
      <c r="F20" s="70"/>
      <c r="G20" s="70"/>
    </row>
    <row r="21" spans="1:7" x14ac:dyDescent="0.25">
      <c r="A21" s="150" t="s">
        <v>563</v>
      </c>
      <c r="B21" s="109">
        <f>SUM(B22:B26)</f>
        <v>49200000</v>
      </c>
      <c r="C21" s="109">
        <f t="shared" ref="C21:G21" si="2">SUM(C22:C26)</f>
        <v>50429999.999999993</v>
      </c>
      <c r="D21" s="109">
        <f t="shared" si="2"/>
        <v>51690749.999999985</v>
      </c>
      <c r="E21" s="109">
        <f t="shared" si="2"/>
        <v>52983018.749999978</v>
      </c>
      <c r="F21" s="109">
        <f t="shared" si="2"/>
        <v>54307594.21874997</v>
      </c>
      <c r="G21" s="205">
        <f t="shared" si="2"/>
        <v>55665284.074218713</v>
      </c>
    </row>
    <row r="22" spans="1:7" x14ac:dyDescent="0.25">
      <c r="A22" s="53" t="s">
        <v>564</v>
      </c>
      <c r="B22" s="204">
        <v>49000000</v>
      </c>
      <c r="C22" s="202">
        <f t="shared" ref="C22:G26" si="3">B22*1.025</f>
        <v>50224999.999999993</v>
      </c>
      <c r="D22" s="202">
        <f t="shared" si="3"/>
        <v>51480624.999999985</v>
      </c>
      <c r="E22" s="202">
        <f>D22*1.025</f>
        <v>52767640.624999978</v>
      </c>
      <c r="F22" s="202">
        <f t="shared" ref="F22:G22" si="4">E22*1.025</f>
        <v>54086831.64062497</v>
      </c>
      <c r="G22" s="202">
        <f t="shared" si="4"/>
        <v>55439002.431640588</v>
      </c>
    </row>
    <row r="23" spans="1:7" x14ac:dyDescent="0.25">
      <c r="A23" s="53" t="s">
        <v>565</v>
      </c>
      <c r="B23" s="204">
        <v>0</v>
      </c>
      <c r="C23" s="202">
        <f t="shared" si="3"/>
        <v>0</v>
      </c>
      <c r="D23" s="202">
        <f t="shared" si="3"/>
        <v>0</v>
      </c>
      <c r="E23" s="202">
        <f t="shared" si="3"/>
        <v>0</v>
      </c>
      <c r="F23" s="202">
        <f t="shared" si="3"/>
        <v>0</v>
      </c>
      <c r="G23" s="202">
        <f t="shared" si="3"/>
        <v>0</v>
      </c>
    </row>
    <row r="24" spans="1:7" x14ac:dyDescent="0.25">
      <c r="A24" s="53" t="s">
        <v>491</v>
      </c>
      <c r="B24" s="204">
        <v>0</v>
      </c>
      <c r="C24" s="202">
        <f t="shared" si="3"/>
        <v>0</v>
      </c>
      <c r="D24" s="202">
        <f t="shared" si="3"/>
        <v>0</v>
      </c>
      <c r="E24" s="202">
        <f t="shared" si="3"/>
        <v>0</v>
      </c>
      <c r="F24" s="202">
        <f t="shared" si="3"/>
        <v>0</v>
      </c>
      <c r="G24" s="202">
        <f t="shared" si="3"/>
        <v>0</v>
      </c>
    </row>
    <row r="25" spans="1:7" ht="30" x14ac:dyDescent="0.25">
      <c r="A25" s="54" t="s">
        <v>492</v>
      </c>
      <c r="B25" s="204">
        <v>0</v>
      </c>
      <c r="C25" s="202">
        <f t="shared" si="3"/>
        <v>0</v>
      </c>
      <c r="D25" s="202">
        <f t="shared" si="3"/>
        <v>0</v>
      </c>
      <c r="E25" s="202">
        <f t="shared" si="3"/>
        <v>0</v>
      </c>
      <c r="F25" s="202">
        <f t="shared" si="3"/>
        <v>0</v>
      </c>
      <c r="G25" s="202">
        <f t="shared" si="3"/>
        <v>0</v>
      </c>
    </row>
    <row r="26" spans="1:7" x14ac:dyDescent="0.25">
      <c r="A26" s="54" t="s">
        <v>566</v>
      </c>
      <c r="B26" s="204">
        <v>200000</v>
      </c>
      <c r="C26" s="202">
        <f t="shared" si="3"/>
        <v>204999.99999999997</v>
      </c>
      <c r="D26" s="202">
        <f t="shared" si="3"/>
        <v>210124.99999999994</v>
      </c>
      <c r="E26" s="202">
        <f t="shared" si="3"/>
        <v>215378.12499999991</v>
      </c>
      <c r="F26" s="202">
        <f t="shared" si="3"/>
        <v>220762.57812499988</v>
      </c>
      <c r="G26" s="202">
        <f t="shared" si="3"/>
        <v>226281.64257812485</v>
      </c>
    </row>
    <row r="27" spans="1:7" x14ac:dyDescent="0.25">
      <c r="A27" s="72" t="s">
        <v>570</v>
      </c>
      <c r="B27" s="71"/>
      <c r="C27" s="71"/>
      <c r="D27" s="71"/>
      <c r="E27" s="71"/>
      <c r="F27" s="71"/>
      <c r="G27" s="206"/>
    </row>
    <row r="28" spans="1:7" x14ac:dyDescent="0.25">
      <c r="A28" s="150" t="s">
        <v>567</v>
      </c>
      <c r="B28" s="109">
        <f>SUM(B29)</f>
        <v>0</v>
      </c>
      <c r="C28" s="109">
        <f t="shared" ref="C28:G28" si="5">SUM(C29)</f>
        <v>0</v>
      </c>
      <c r="D28" s="109">
        <f t="shared" si="5"/>
        <v>0</v>
      </c>
      <c r="E28" s="109">
        <f t="shared" si="5"/>
        <v>0</v>
      </c>
      <c r="F28" s="109">
        <f t="shared" si="5"/>
        <v>0</v>
      </c>
      <c r="G28" s="205">
        <f t="shared" si="5"/>
        <v>0</v>
      </c>
    </row>
    <row r="29" spans="1:7" x14ac:dyDescent="0.25">
      <c r="A29" s="53" t="s">
        <v>568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206">
        <v>0</v>
      </c>
    </row>
    <row r="30" spans="1:7" x14ac:dyDescent="0.25">
      <c r="A30" s="40" t="s">
        <v>570</v>
      </c>
      <c r="B30" s="73"/>
      <c r="C30" s="73"/>
      <c r="D30" s="73"/>
      <c r="E30" s="73"/>
      <c r="F30" s="73"/>
      <c r="G30" s="207"/>
    </row>
    <row r="31" spans="1:7" ht="14.45" customHeight="1" x14ac:dyDescent="0.25">
      <c r="A31" s="150" t="s">
        <v>569</v>
      </c>
      <c r="B31" s="109">
        <f>B21+B7+B28</f>
        <v>155612090</v>
      </c>
      <c r="C31" s="109">
        <f t="shared" ref="C31:G31" si="6">C21+C7+C28</f>
        <v>159502392.25</v>
      </c>
      <c r="D31" s="109">
        <f t="shared" si="6"/>
        <v>163489952.05624998</v>
      </c>
      <c r="E31" s="109">
        <f t="shared" si="6"/>
        <v>167577200.85765621</v>
      </c>
      <c r="F31" s="109">
        <f t="shared" si="6"/>
        <v>171766630.87909761</v>
      </c>
      <c r="G31" s="205">
        <f t="shared" si="6"/>
        <v>176060796.65107501</v>
      </c>
    </row>
    <row r="32" spans="1:7" ht="14.45" customHeight="1" x14ac:dyDescent="0.25">
      <c r="A32" s="40"/>
      <c r="B32" s="208"/>
      <c r="C32" s="208"/>
      <c r="D32" s="208"/>
      <c r="E32" s="208"/>
      <c r="F32" s="208"/>
      <c r="G32" s="208"/>
    </row>
    <row r="33" spans="1:7" x14ac:dyDescent="0.25">
      <c r="A33" s="134" t="s">
        <v>291</v>
      </c>
      <c r="B33" s="85"/>
      <c r="C33" s="85"/>
      <c r="D33" s="85"/>
      <c r="E33" s="85"/>
      <c r="F33" s="85"/>
      <c r="G33" s="85"/>
    </row>
    <row r="34" spans="1:7" ht="30" x14ac:dyDescent="0.25">
      <c r="A34" s="132" t="s">
        <v>456</v>
      </c>
      <c r="B34" s="85"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</row>
    <row r="35" spans="1:7" ht="30" x14ac:dyDescent="0.25">
      <c r="A35" s="132" t="s">
        <v>293</v>
      </c>
      <c r="B35" s="85"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</row>
    <row r="36" spans="1:7" x14ac:dyDescent="0.25">
      <c r="A36" s="134" t="s">
        <v>496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</row>
    <row r="37" spans="1:7" x14ac:dyDescent="0.25">
      <c r="A37" s="49"/>
      <c r="B37" s="76"/>
      <c r="C37" s="76"/>
      <c r="D37" s="76"/>
      <c r="E37" s="76"/>
      <c r="F37" s="76"/>
      <c r="G37" s="76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B19 B21:B31 C7:G7 C21:G21 C27:G31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37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0"/>
  <sheetViews>
    <sheetView showGridLines="0" zoomScale="75" zoomScaleNormal="75" workbookViewId="0">
      <selection activeCell="D23" sqref="D23"/>
    </sheetView>
  </sheetViews>
  <sheetFormatPr baseColWidth="10" defaultColWidth="11" defaultRowHeight="15" x14ac:dyDescent="0.25"/>
  <cols>
    <col min="1" max="1" width="68.85546875" style="193" bestFit="1" customWidth="1"/>
    <col min="2" max="2" width="24.5703125" style="193" customWidth="1"/>
    <col min="3" max="3" width="19.85546875" style="193" customWidth="1"/>
    <col min="4" max="4" width="20.85546875" style="193" bestFit="1" customWidth="1"/>
    <col min="5" max="6" width="22.28515625" style="193" bestFit="1" customWidth="1"/>
    <col min="7" max="7" width="19.5703125" style="193" bestFit="1" customWidth="1"/>
    <col min="8" max="16384" width="11" style="193"/>
  </cols>
  <sheetData>
    <row r="1" spans="1:7" ht="41.1" customHeight="1" x14ac:dyDescent="0.25">
      <c r="A1" s="334" t="s">
        <v>458</v>
      </c>
      <c r="B1" s="326"/>
      <c r="C1" s="326"/>
      <c r="D1" s="326"/>
      <c r="E1" s="326"/>
      <c r="F1" s="326"/>
      <c r="G1" s="327"/>
    </row>
    <row r="2" spans="1:7" x14ac:dyDescent="0.25">
      <c r="A2" s="346" t="s">
        <v>586</v>
      </c>
      <c r="B2" s="347"/>
      <c r="C2" s="347"/>
      <c r="D2" s="347"/>
      <c r="E2" s="347"/>
      <c r="F2" s="347"/>
      <c r="G2" s="348"/>
    </row>
    <row r="3" spans="1:7" x14ac:dyDescent="0.25">
      <c r="A3" s="343" t="s">
        <v>459</v>
      </c>
      <c r="B3" s="344"/>
      <c r="C3" s="344"/>
      <c r="D3" s="344"/>
      <c r="E3" s="344"/>
      <c r="F3" s="344"/>
      <c r="G3" s="345"/>
    </row>
    <row r="4" spans="1:7" x14ac:dyDescent="0.25">
      <c r="A4" s="343" t="s">
        <v>2</v>
      </c>
      <c r="B4" s="344"/>
      <c r="C4" s="344"/>
      <c r="D4" s="344"/>
      <c r="E4" s="344"/>
      <c r="F4" s="344"/>
      <c r="G4" s="345"/>
    </row>
    <row r="5" spans="1:7" x14ac:dyDescent="0.25">
      <c r="A5" s="337" t="s">
        <v>441</v>
      </c>
      <c r="B5" s="338"/>
      <c r="C5" s="338"/>
      <c r="D5" s="338"/>
      <c r="E5" s="338"/>
      <c r="F5" s="338"/>
      <c r="G5" s="339"/>
    </row>
    <row r="6" spans="1:7" x14ac:dyDescent="0.25">
      <c r="A6" s="198" t="s">
        <v>571</v>
      </c>
      <c r="B6" s="199" t="s">
        <v>625</v>
      </c>
      <c r="C6" s="200" t="s">
        <v>626</v>
      </c>
      <c r="D6" s="200" t="s">
        <v>627</v>
      </c>
      <c r="E6" s="200" t="s">
        <v>628</v>
      </c>
      <c r="F6" s="200" t="s">
        <v>629</v>
      </c>
      <c r="G6" s="200" t="s">
        <v>630</v>
      </c>
    </row>
    <row r="7" spans="1:7" ht="15.75" customHeight="1" x14ac:dyDescent="0.25">
      <c r="A7" s="21" t="s">
        <v>461</v>
      </c>
      <c r="B7" s="209">
        <f t="shared" ref="B7:G7" si="0">SUM(B8:B16)</f>
        <v>106412090</v>
      </c>
      <c r="C7" s="209">
        <f t="shared" si="0"/>
        <v>109072392.25</v>
      </c>
      <c r="D7" s="209">
        <f t="shared" si="0"/>
        <v>111799202.05624998</v>
      </c>
      <c r="E7" s="209">
        <f t="shared" si="0"/>
        <v>114594182.10765623</v>
      </c>
      <c r="F7" s="209">
        <f t="shared" si="0"/>
        <v>117459036.66034761</v>
      </c>
      <c r="G7" s="209">
        <f t="shared" si="0"/>
        <v>120395512.57685632</v>
      </c>
    </row>
    <row r="8" spans="1:7" x14ac:dyDescent="0.25">
      <c r="A8" s="53" t="s">
        <v>573</v>
      </c>
      <c r="B8" s="210">
        <v>57804808.060000002</v>
      </c>
      <c r="C8" s="210">
        <f>B8*1.025</f>
        <v>59249928.261500001</v>
      </c>
      <c r="D8" s="210">
        <f t="shared" ref="D8:G16" si="1">C8*1.025</f>
        <v>60731176.468037494</v>
      </c>
      <c r="E8" s="210">
        <f t="shared" si="1"/>
        <v>62249455.879738428</v>
      </c>
      <c r="F8" s="210">
        <f t="shared" si="1"/>
        <v>63805692.276731886</v>
      </c>
      <c r="G8" s="210">
        <f t="shared" si="1"/>
        <v>65400834.583650179</v>
      </c>
    </row>
    <row r="9" spans="1:7" ht="15.75" customHeight="1" x14ac:dyDescent="0.25">
      <c r="A9" s="53" t="s">
        <v>574</v>
      </c>
      <c r="B9" s="210">
        <v>10705670</v>
      </c>
      <c r="C9" s="210">
        <f t="shared" ref="C9:C16" si="2">B9*1.025</f>
        <v>10973311.749999998</v>
      </c>
      <c r="D9" s="210">
        <f t="shared" si="1"/>
        <v>11247644.543749997</v>
      </c>
      <c r="E9" s="210">
        <f t="shared" si="1"/>
        <v>11528835.657343747</v>
      </c>
      <c r="F9" s="210">
        <f t="shared" si="1"/>
        <v>11817056.54877734</v>
      </c>
      <c r="G9" s="210">
        <f t="shared" si="1"/>
        <v>12112482.962496772</v>
      </c>
    </row>
    <row r="10" spans="1:7" x14ac:dyDescent="0.25">
      <c r="A10" s="53" t="s">
        <v>464</v>
      </c>
      <c r="B10" s="210">
        <v>19362251.939999998</v>
      </c>
      <c r="C10" s="210">
        <f t="shared" si="2"/>
        <v>19846308.238499995</v>
      </c>
      <c r="D10" s="210">
        <f t="shared" si="1"/>
        <v>20342465.944462493</v>
      </c>
      <c r="E10" s="210">
        <f t="shared" si="1"/>
        <v>20851027.593074054</v>
      </c>
      <c r="F10" s="210">
        <f t="shared" si="1"/>
        <v>21372303.282900903</v>
      </c>
      <c r="G10" s="210">
        <f t="shared" si="1"/>
        <v>21906610.864973426</v>
      </c>
    </row>
    <row r="11" spans="1:7" x14ac:dyDescent="0.25">
      <c r="A11" s="53" t="s">
        <v>465</v>
      </c>
      <c r="B11" s="210">
        <v>9633700</v>
      </c>
      <c r="C11" s="210">
        <f t="shared" si="2"/>
        <v>9874542.5</v>
      </c>
      <c r="D11" s="210">
        <f t="shared" si="1"/>
        <v>10121406.0625</v>
      </c>
      <c r="E11" s="210">
        <f t="shared" si="1"/>
        <v>10374441.214062499</v>
      </c>
      <c r="F11" s="210">
        <f t="shared" si="1"/>
        <v>10633802.244414061</v>
      </c>
      <c r="G11" s="210">
        <f t="shared" si="1"/>
        <v>10899647.300524412</v>
      </c>
    </row>
    <row r="12" spans="1:7" x14ac:dyDescent="0.25">
      <c r="A12" s="53" t="s">
        <v>575</v>
      </c>
      <c r="B12" s="210">
        <v>2435660</v>
      </c>
      <c r="C12" s="210">
        <f t="shared" si="2"/>
        <v>2496551.5</v>
      </c>
      <c r="D12" s="210">
        <f t="shared" si="1"/>
        <v>2558965.2874999996</v>
      </c>
      <c r="E12" s="210">
        <f t="shared" si="1"/>
        <v>2622939.4196874993</v>
      </c>
      <c r="F12" s="210">
        <f t="shared" si="1"/>
        <v>2688512.9051796864</v>
      </c>
      <c r="G12" s="210">
        <f t="shared" si="1"/>
        <v>2755725.7278091782</v>
      </c>
    </row>
    <row r="13" spans="1:7" x14ac:dyDescent="0.25">
      <c r="A13" s="53" t="s">
        <v>467</v>
      </c>
      <c r="B13" s="210">
        <v>0</v>
      </c>
      <c r="C13" s="210">
        <f t="shared" si="2"/>
        <v>0</v>
      </c>
      <c r="D13" s="210">
        <f t="shared" si="1"/>
        <v>0</v>
      </c>
      <c r="E13" s="210">
        <f t="shared" si="1"/>
        <v>0</v>
      </c>
      <c r="F13" s="210">
        <f t="shared" si="1"/>
        <v>0</v>
      </c>
      <c r="G13" s="210">
        <f t="shared" si="1"/>
        <v>0</v>
      </c>
    </row>
    <row r="14" spans="1:7" x14ac:dyDescent="0.25">
      <c r="A14" s="54" t="s">
        <v>468</v>
      </c>
      <c r="B14" s="210">
        <v>0</v>
      </c>
      <c r="C14" s="210">
        <f t="shared" si="2"/>
        <v>0</v>
      </c>
      <c r="D14" s="210">
        <f t="shared" si="1"/>
        <v>0</v>
      </c>
      <c r="E14" s="210">
        <f t="shared" si="1"/>
        <v>0</v>
      </c>
      <c r="F14" s="210">
        <f t="shared" si="1"/>
        <v>0</v>
      </c>
      <c r="G14" s="210">
        <f t="shared" si="1"/>
        <v>0</v>
      </c>
    </row>
    <row r="15" spans="1:7" x14ac:dyDescent="0.25">
      <c r="A15" s="53" t="s">
        <v>469</v>
      </c>
      <c r="B15" s="210">
        <v>1070000</v>
      </c>
      <c r="C15" s="210">
        <f t="shared" si="2"/>
        <v>1096750</v>
      </c>
      <c r="D15" s="210">
        <f t="shared" si="1"/>
        <v>1124168.75</v>
      </c>
      <c r="E15" s="210">
        <f t="shared" si="1"/>
        <v>1152272.96875</v>
      </c>
      <c r="F15" s="210">
        <f t="shared" si="1"/>
        <v>1181079.79296875</v>
      </c>
      <c r="G15" s="210">
        <f t="shared" si="1"/>
        <v>1210606.7877929686</v>
      </c>
    </row>
    <row r="16" spans="1:7" x14ac:dyDescent="0.25">
      <c r="A16" s="53" t="s">
        <v>470</v>
      </c>
      <c r="B16" s="210">
        <v>5400000</v>
      </c>
      <c r="C16" s="210">
        <f t="shared" si="2"/>
        <v>5534999.9999999991</v>
      </c>
      <c r="D16" s="210">
        <f t="shared" si="1"/>
        <v>5673374.9999999981</v>
      </c>
      <c r="E16" s="210">
        <f t="shared" si="1"/>
        <v>5815209.3749999972</v>
      </c>
      <c r="F16" s="210">
        <f t="shared" si="1"/>
        <v>5960589.6093749963</v>
      </c>
      <c r="G16" s="210">
        <f t="shared" si="1"/>
        <v>6109604.3496093703</v>
      </c>
    </row>
    <row r="17" spans="1:7" x14ac:dyDescent="0.25">
      <c r="A17" s="211"/>
      <c r="B17" s="70"/>
      <c r="C17" s="212"/>
      <c r="D17" s="70"/>
      <c r="E17" s="70"/>
      <c r="F17" s="70"/>
      <c r="G17" s="70"/>
    </row>
    <row r="18" spans="1:7" x14ac:dyDescent="0.25">
      <c r="A18" s="8" t="s">
        <v>471</v>
      </c>
      <c r="B18" s="213">
        <f>SUM(B19:B27)</f>
        <v>49000000</v>
      </c>
      <c r="C18" s="213">
        <f>SUM(C19:C27)</f>
        <v>50225000</v>
      </c>
      <c r="D18" s="213">
        <f t="shared" ref="D18:G18" si="3">SUM(D19:D27)</f>
        <v>51480624.999999985</v>
      </c>
      <c r="E18" s="213">
        <f t="shared" si="3"/>
        <v>52767640.624999985</v>
      </c>
      <c r="F18" s="213">
        <f t="shared" si="3"/>
        <v>54086831.640624978</v>
      </c>
      <c r="G18" s="213">
        <f t="shared" si="3"/>
        <v>55439002.431640595</v>
      </c>
    </row>
    <row r="19" spans="1:7" x14ac:dyDescent="0.25">
      <c r="A19" s="53" t="s">
        <v>573</v>
      </c>
      <c r="B19" s="210">
        <v>1531576.6</v>
      </c>
      <c r="C19" s="210">
        <f t="shared" ref="C19:G27" si="4">B19*1.025</f>
        <v>1569866.0149999999</v>
      </c>
      <c r="D19" s="210">
        <f t="shared" si="4"/>
        <v>1609112.6653749999</v>
      </c>
      <c r="E19" s="210">
        <f t="shared" si="4"/>
        <v>1649340.4820093748</v>
      </c>
      <c r="F19" s="210">
        <f t="shared" si="4"/>
        <v>1690573.994059609</v>
      </c>
      <c r="G19" s="210">
        <f t="shared" si="4"/>
        <v>1732838.343911099</v>
      </c>
    </row>
    <row r="20" spans="1:7" x14ac:dyDescent="0.25">
      <c r="A20" s="53" t="s">
        <v>574</v>
      </c>
      <c r="B20" s="210">
        <v>7147500</v>
      </c>
      <c r="C20" s="210">
        <f t="shared" si="4"/>
        <v>7326187.4999999991</v>
      </c>
      <c r="D20" s="210">
        <f t="shared" si="4"/>
        <v>7509342.1874999981</v>
      </c>
      <c r="E20" s="210">
        <f t="shared" si="4"/>
        <v>7697075.7421874972</v>
      </c>
      <c r="F20" s="210">
        <f t="shared" si="4"/>
        <v>7889502.6357421838</v>
      </c>
      <c r="G20" s="210">
        <f t="shared" si="4"/>
        <v>8086740.2016357379</v>
      </c>
    </row>
    <row r="21" spans="1:7" x14ac:dyDescent="0.25">
      <c r="A21" s="53" t="s">
        <v>464</v>
      </c>
      <c r="B21" s="210">
        <v>13106923.4</v>
      </c>
      <c r="C21" s="210">
        <f t="shared" si="4"/>
        <v>13434596.484999999</v>
      </c>
      <c r="D21" s="210">
        <f t="shared" si="4"/>
        <v>13770461.397124998</v>
      </c>
      <c r="E21" s="210">
        <f t="shared" si="4"/>
        <v>14114722.932053123</v>
      </c>
      <c r="F21" s="210">
        <f t="shared" si="4"/>
        <v>14467591.005354449</v>
      </c>
      <c r="G21" s="210">
        <f t="shared" si="4"/>
        <v>14829280.780488309</v>
      </c>
    </row>
    <row r="22" spans="1:7" x14ac:dyDescent="0.25">
      <c r="A22" s="53" t="s">
        <v>465</v>
      </c>
      <c r="B22" s="210">
        <v>0</v>
      </c>
      <c r="C22" s="210">
        <f t="shared" si="4"/>
        <v>0</v>
      </c>
      <c r="D22" s="210">
        <f t="shared" si="4"/>
        <v>0</v>
      </c>
      <c r="E22" s="210">
        <f t="shared" si="4"/>
        <v>0</v>
      </c>
      <c r="F22" s="210">
        <f t="shared" si="4"/>
        <v>0</v>
      </c>
      <c r="G22" s="210">
        <f t="shared" si="4"/>
        <v>0</v>
      </c>
    </row>
    <row r="23" spans="1:7" x14ac:dyDescent="0.25">
      <c r="A23" s="54" t="s">
        <v>575</v>
      </c>
      <c r="B23" s="210">
        <v>214000</v>
      </c>
      <c r="C23" s="210">
        <f t="shared" si="4"/>
        <v>219349.99999999997</v>
      </c>
      <c r="D23" s="210">
        <f t="shared" si="4"/>
        <v>224833.74999999994</v>
      </c>
      <c r="E23" s="210">
        <f t="shared" si="4"/>
        <v>230454.59374999991</v>
      </c>
      <c r="F23" s="210">
        <f t="shared" si="4"/>
        <v>236215.95859374988</v>
      </c>
      <c r="G23" s="210">
        <f t="shared" si="4"/>
        <v>242121.35755859359</v>
      </c>
    </row>
    <row r="24" spans="1:7" x14ac:dyDescent="0.25">
      <c r="A24" s="54" t="s">
        <v>467</v>
      </c>
      <c r="B24" s="210">
        <v>0</v>
      </c>
      <c r="C24" s="210">
        <f t="shared" si="4"/>
        <v>0</v>
      </c>
      <c r="D24" s="210">
        <f t="shared" si="4"/>
        <v>0</v>
      </c>
      <c r="E24" s="210">
        <f t="shared" si="4"/>
        <v>0</v>
      </c>
      <c r="F24" s="210">
        <f t="shared" si="4"/>
        <v>0</v>
      </c>
      <c r="G24" s="210">
        <f t="shared" si="4"/>
        <v>0</v>
      </c>
    </row>
    <row r="25" spans="1:7" x14ac:dyDescent="0.25">
      <c r="A25" s="54" t="s">
        <v>468</v>
      </c>
      <c r="B25" s="210">
        <v>0</v>
      </c>
      <c r="C25" s="210">
        <f t="shared" si="4"/>
        <v>0</v>
      </c>
      <c r="D25" s="210">
        <f t="shared" si="4"/>
        <v>0</v>
      </c>
      <c r="E25" s="210">
        <f t="shared" si="4"/>
        <v>0</v>
      </c>
      <c r="F25" s="210">
        <f t="shared" si="4"/>
        <v>0</v>
      </c>
      <c r="G25" s="210">
        <f t="shared" si="4"/>
        <v>0</v>
      </c>
    </row>
    <row r="26" spans="1:7" x14ac:dyDescent="0.25">
      <c r="A26" s="54" t="s">
        <v>472</v>
      </c>
      <c r="B26" s="210">
        <v>27000000</v>
      </c>
      <c r="C26" s="210">
        <f t="shared" si="4"/>
        <v>27674999.999999996</v>
      </c>
      <c r="D26" s="210">
        <f t="shared" si="4"/>
        <v>28366874.999999993</v>
      </c>
      <c r="E26" s="210">
        <f t="shared" si="4"/>
        <v>29076046.874999989</v>
      </c>
      <c r="F26" s="210">
        <f t="shared" si="4"/>
        <v>29802948.046874985</v>
      </c>
      <c r="G26" s="210">
        <f t="shared" si="4"/>
        <v>30548021.748046856</v>
      </c>
    </row>
    <row r="27" spans="1:7" x14ac:dyDescent="0.25">
      <c r="A27" s="54" t="s">
        <v>470</v>
      </c>
      <c r="B27" s="210">
        <v>0</v>
      </c>
      <c r="C27" s="210">
        <f t="shared" si="4"/>
        <v>0</v>
      </c>
      <c r="D27" s="210">
        <f t="shared" si="4"/>
        <v>0</v>
      </c>
      <c r="E27" s="210">
        <f t="shared" ref="E27:G27" si="5">D27*1.0025</f>
        <v>0</v>
      </c>
      <c r="F27" s="210">
        <f t="shared" si="4"/>
        <v>0</v>
      </c>
      <c r="G27" s="210">
        <f t="shared" si="5"/>
        <v>0</v>
      </c>
    </row>
    <row r="28" spans="1:7" x14ac:dyDescent="0.25">
      <c r="A28" s="40" t="s">
        <v>570</v>
      </c>
      <c r="B28" s="73"/>
      <c r="C28" s="70"/>
      <c r="D28" s="73"/>
      <c r="E28" s="73"/>
      <c r="F28" s="73"/>
      <c r="G28" s="73"/>
    </row>
    <row r="29" spans="1:7" ht="14.45" customHeight="1" x14ac:dyDescent="0.25">
      <c r="A29" s="150" t="s">
        <v>473</v>
      </c>
      <c r="B29" s="213">
        <f>B18+B7</f>
        <v>155412090</v>
      </c>
      <c r="C29" s="213">
        <f>C18+C7</f>
        <v>159297392.25</v>
      </c>
      <c r="D29" s="213">
        <f t="shared" ref="D29:G29" si="6">D18+D7</f>
        <v>163279827.05624998</v>
      </c>
      <c r="E29" s="213">
        <f t="shared" si="6"/>
        <v>167361822.73265621</v>
      </c>
      <c r="F29" s="213">
        <f t="shared" si="6"/>
        <v>171545868.30097258</v>
      </c>
      <c r="G29" s="213">
        <f t="shared" si="6"/>
        <v>175834515.00849691</v>
      </c>
    </row>
    <row r="30" spans="1:7" x14ac:dyDescent="0.25">
      <c r="A30" s="49"/>
      <c r="B30" s="49"/>
      <c r="C30" s="214"/>
      <c r="D30" s="49"/>
      <c r="E30" s="49"/>
      <c r="F30" s="49"/>
      <c r="G30" s="49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B29 C29 C18:G18 D28:G29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30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zoomScale="75" zoomScaleNormal="75" workbookViewId="0">
      <selection activeCell="E20" sqref="E20"/>
    </sheetView>
  </sheetViews>
  <sheetFormatPr baseColWidth="10" defaultColWidth="11" defaultRowHeight="15" x14ac:dyDescent="0.25"/>
  <cols>
    <col min="1" max="1" width="68.85546875" style="193" bestFit="1" customWidth="1"/>
    <col min="2" max="2" width="21.85546875" style="193" bestFit="1" customWidth="1"/>
    <col min="3" max="3" width="19.85546875" style="193" customWidth="1"/>
    <col min="4" max="4" width="20.85546875" style="193" bestFit="1" customWidth="1"/>
    <col min="5" max="6" width="22.28515625" style="193" bestFit="1" customWidth="1"/>
    <col min="7" max="7" width="19.5703125" style="193" bestFit="1" customWidth="1"/>
    <col min="8" max="16384" width="11" style="193"/>
  </cols>
  <sheetData>
    <row r="1" spans="1:7" ht="41.1" customHeight="1" x14ac:dyDescent="0.25">
      <c r="A1" s="334" t="s">
        <v>474</v>
      </c>
      <c r="B1" s="326"/>
      <c r="C1" s="326"/>
      <c r="D1" s="326"/>
      <c r="E1" s="326"/>
      <c r="F1" s="326"/>
      <c r="G1" s="327"/>
    </row>
    <row r="2" spans="1:7" x14ac:dyDescent="0.25">
      <c r="A2" s="346" t="s">
        <v>586</v>
      </c>
      <c r="B2" s="347"/>
      <c r="C2" s="347"/>
      <c r="D2" s="347"/>
      <c r="E2" s="347"/>
      <c r="F2" s="347"/>
      <c r="G2" s="348"/>
    </row>
    <row r="3" spans="1:7" x14ac:dyDescent="0.25">
      <c r="A3" s="343" t="s">
        <v>475</v>
      </c>
      <c r="B3" s="344"/>
      <c r="C3" s="344"/>
      <c r="D3" s="344"/>
      <c r="E3" s="344"/>
      <c r="F3" s="344"/>
      <c r="G3" s="345"/>
    </row>
    <row r="4" spans="1:7" x14ac:dyDescent="0.25">
      <c r="A4" s="343" t="s">
        <v>2</v>
      </c>
      <c r="B4" s="344"/>
      <c r="C4" s="344"/>
      <c r="D4" s="344"/>
      <c r="E4" s="344"/>
      <c r="F4" s="344"/>
      <c r="G4" s="345"/>
    </row>
    <row r="5" spans="1:7" x14ac:dyDescent="0.25">
      <c r="A5" s="198" t="s">
        <v>442</v>
      </c>
      <c r="B5" s="198" t="s">
        <v>631</v>
      </c>
      <c r="C5" s="198" t="s">
        <v>632</v>
      </c>
      <c r="D5" s="198" t="s">
        <v>633</v>
      </c>
      <c r="E5" s="198" t="s">
        <v>634</v>
      </c>
      <c r="F5" s="198" t="s">
        <v>635</v>
      </c>
      <c r="G5" s="198" t="s">
        <v>636</v>
      </c>
    </row>
    <row r="6" spans="1:7" ht="15.75" customHeight="1" x14ac:dyDescent="0.25">
      <c r="A6" s="21" t="s">
        <v>444</v>
      </c>
      <c r="B6" s="209">
        <f t="shared" ref="B6:G6" si="0">SUM(B7:B18)</f>
        <v>124961614.13000001</v>
      </c>
      <c r="C6" s="209">
        <f t="shared" si="0"/>
        <v>93593445.609999999</v>
      </c>
      <c r="D6" s="209">
        <f t="shared" si="0"/>
        <v>88813565.890000001</v>
      </c>
      <c r="E6" s="209">
        <f t="shared" si="0"/>
        <v>93096031.210000008</v>
      </c>
      <c r="F6" s="209">
        <f t="shared" si="0"/>
        <v>113772838.39999999</v>
      </c>
      <c r="G6" s="209">
        <f t="shared" si="0"/>
        <v>149222126.24000001</v>
      </c>
    </row>
    <row r="7" spans="1:7" x14ac:dyDescent="0.25">
      <c r="A7" s="53" t="s">
        <v>556</v>
      </c>
      <c r="B7" s="210">
        <v>5944623.5800000001</v>
      </c>
      <c r="C7" s="210">
        <v>6242777.4699999997</v>
      </c>
      <c r="D7" s="210">
        <v>6335049</v>
      </c>
      <c r="E7" s="210">
        <v>7247817</v>
      </c>
      <c r="F7" s="210">
        <v>7807481.9400000004</v>
      </c>
      <c r="G7" s="210">
        <v>8295558.0300000003</v>
      </c>
    </row>
    <row r="8" spans="1:7" ht="15.75" customHeight="1" x14ac:dyDescent="0.25">
      <c r="A8" s="53" t="s">
        <v>557</v>
      </c>
      <c r="B8" s="215">
        <v>0</v>
      </c>
      <c r="C8" s="42">
        <v>0</v>
      </c>
      <c r="D8" s="42">
        <v>0</v>
      </c>
      <c r="E8" s="42">
        <v>0</v>
      </c>
      <c r="F8" s="42">
        <v>0</v>
      </c>
      <c r="G8" s="210">
        <v>0</v>
      </c>
    </row>
    <row r="9" spans="1:7" x14ac:dyDescent="0.25">
      <c r="A9" s="53" t="s">
        <v>479</v>
      </c>
      <c r="B9" s="215">
        <v>0</v>
      </c>
      <c r="C9" s="42">
        <v>0</v>
      </c>
      <c r="D9" s="42">
        <v>0</v>
      </c>
      <c r="E9" s="42">
        <v>0</v>
      </c>
      <c r="F9" s="42">
        <v>0</v>
      </c>
      <c r="G9" s="210">
        <v>0</v>
      </c>
    </row>
    <row r="10" spans="1:7" x14ac:dyDescent="0.25">
      <c r="A10" s="53" t="s">
        <v>480</v>
      </c>
      <c r="B10" s="210">
        <v>14147248.77</v>
      </c>
      <c r="C10" s="210">
        <v>14687446.880000001</v>
      </c>
      <c r="D10" s="210">
        <v>15537202.289999999</v>
      </c>
      <c r="E10" s="210">
        <v>17732223.989999998</v>
      </c>
      <c r="F10" s="210">
        <v>20564953.140000001</v>
      </c>
      <c r="G10" s="210">
        <v>21638688.449999999</v>
      </c>
    </row>
    <row r="11" spans="1:7" x14ac:dyDescent="0.25">
      <c r="A11" s="53" t="s">
        <v>558</v>
      </c>
      <c r="B11" s="210">
        <v>982810</v>
      </c>
      <c r="C11" s="210">
        <f>688847.58+4584.9</f>
        <v>693432.48</v>
      </c>
      <c r="D11" s="210">
        <v>132770.35999999999</v>
      </c>
      <c r="E11" s="210">
        <v>112695</v>
      </c>
      <c r="F11" s="210">
        <v>61851.5</v>
      </c>
      <c r="G11" s="210">
        <v>189647.71</v>
      </c>
    </row>
    <row r="12" spans="1:7" x14ac:dyDescent="0.25">
      <c r="A12" s="53" t="s">
        <v>559</v>
      </c>
      <c r="B12" s="210">
        <v>685993</v>
      </c>
      <c r="C12" s="210">
        <v>828815</v>
      </c>
      <c r="D12" s="210">
        <v>314332.98</v>
      </c>
      <c r="E12" s="210">
        <v>354105.03</v>
      </c>
      <c r="F12" s="210">
        <v>543025.75</v>
      </c>
      <c r="G12" s="210">
        <v>1076709.55</v>
      </c>
    </row>
    <row r="13" spans="1:7" x14ac:dyDescent="0.25">
      <c r="A13" s="54" t="s">
        <v>483</v>
      </c>
      <c r="B13" s="210">
        <v>0</v>
      </c>
      <c r="C13" s="42">
        <v>0</v>
      </c>
      <c r="D13" s="42">
        <v>0</v>
      </c>
      <c r="E13" s="42">
        <v>0</v>
      </c>
      <c r="F13" s="42">
        <v>0</v>
      </c>
      <c r="G13" s="210">
        <v>0</v>
      </c>
    </row>
    <row r="14" spans="1:7" x14ac:dyDescent="0.25">
      <c r="A14" s="53" t="s">
        <v>484</v>
      </c>
      <c r="B14" s="210">
        <v>57421977.450000003</v>
      </c>
      <c r="C14" s="210">
        <v>64729105</v>
      </c>
      <c r="D14" s="210">
        <v>62979760.899999999</v>
      </c>
      <c r="E14" s="210">
        <v>63480658.600000001</v>
      </c>
      <c r="F14" s="210">
        <v>77597764.539999992</v>
      </c>
      <c r="G14" s="210">
        <v>85359915.540000007</v>
      </c>
    </row>
    <row r="15" spans="1:7" x14ac:dyDescent="0.25">
      <c r="A15" s="53" t="s">
        <v>560</v>
      </c>
      <c r="B15" s="210">
        <v>1333906.83</v>
      </c>
      <c r="C15" s="210">
        <v>1291938.67</v>
      </c>
      <c r="D15" s="210">
        <v>644516.48</v>
      </c>
      <c r="E15" s="210">
        <v>1017795</v>
      </c>
      <c r="F15" s="210">
        <v>994318.69</v>
      </c>
      <c r="G15" s="210">
        <v>1320144.81</v>
      </c>
    </row>
    <row r="16" spans="1:7" x14ac:dyDescent="0.25">
      <c r="A16" s="53" t="s">
        <v>486</v>
      </c>
      <c r="B16" s="210">
        <v>0</v>
      </c>
      <c r="C16" s="42">
        <v>0</v>
      </c>
      <c r="D16" s="42">
        <v>0</v>
      </c>
      <c r="E16" s="42">
        <v>0</v>
      </c>
      <c r="F16" s="42">
        <v>0</v>
      </c>
      <c r="G16" s="210">
        <v>31341462.149999999</v>
      </c>
    </row>
    <row r="17" spans="1:7" x14ac:dyDescent="0.25">
      <c r="A17" s="53" t="s">
        <v>561</v>
      </c>
      <c r="B17" s="210">
        <v>25540741.989999998</v>
      </c>
      <c r="C17" s="210">
        <v>5119930.1100000003</v>
      </c>
      <c r="D17" s="210">
        <v>2869933.88</v>
      </c>
      <c r="E17" s="216">
        <v>3150736.59</v>
      </c>
      <c r="F17" s="216">
        <v>6203442.8399999999</v>
      </c>
      <c r="G17" s="210">
        <v>0</v>
      </c>
    </row>
    <row r="18" spans="1:7" x14ac:dyDescent="0.25">
      <c r="A18" s="86" t="s">
        <v>562</v>
      </c>
      <c r="B18" s="210">
        <v>18904312.510000002</v>
      </c>
      <c r="C18" s="42">
        <v>0</v>
      </c>
      <c r="D18" s="42">
        <v>0</v>
      </c>
      <c r="E18" s="217">
        <v>0</v>
      </c>
      <c r="F18" s="217">
        <v>0</v>
      </c>
      <c r="G18" s="210">
        <v>0</v>
      </c>
    </row>
    <row r="19" spans="1:7" x14ac:dyDescent="0.25">
      <c r="A19" s="211"/>
      <c r="B19" s="218"/>
      <c r="C19" s="70"/>
      <c r="D19" s="219"/>
      <c r="E19" s="220"/>
      <c r="F19" s="220"/>
      <c r="G19" s="70"/>
    </row>
    <row r="20" spans="1:7" x14ac:dyDescent="0.25">
      <c r="A20" s="8" t="s">
        <v>450</v>
      </c>
      <c r="B20" s="221">
        <f>SUM(B21:B25)</f>
        <v>49988740.129999995</v>
      </c>
      <c r="C20" s="213">
        <f t="shared" ref="C20:G20" si="1">SUM(C21:C25)</f>
        <v>51475566.710000001</v>
      </c>
      <c r="D20" s="222">
        <f t="shared" si="1"/>
        <v>69881596.620000005</v>
      </c>
      <c r="E20" s="221">
        <f t="shared" si="1"/>
        <v>77684359.790000007</v>
      </c>
      <c r="F20" s="221">
        <f t="shared" si="1"/>
        <v>67087785.460000001</v>
      </c>
      <c r="G20" s="213">
        <f t="shared" si="1"/>
        <v>78865017.379999995</v>
      </c>
    </row>
    <row r="21" spans="1:7" x14ac:dyDescent="0.25">
      <c r="A21" s="211" t="s">
        <v>564</v>
      </c>
      <c r="B21" s="210">
        <v>49988740.129999995</v>
      </c>
      <c r="C21" s="216">
        <v>43030678.200000003</v>
      </c>
      <c r="D21" s="210">
        <v>44168579.289999999</v>
      </c>
      <c r="E21" s="216">
        <v>44679063.149999999</v>
      </c>
      <c r="F21" s="216">
        <v>45525093.289999999</v>
      </c>
      <c r="G21" s="210">
        <v>51986404.359999999</v>
      </c>
    </row>
    <row r="22" spans="1:7" x14ac:dyDescent="0.25">
      <c r="A22" s="211" t="s">
        <v>565</v>
      </c>
      <c r="B22" s="216"/>
      <c r="C22" s="216">
        <v>8244913.1100000003</v>
      </c>
      <c r="D22" s="210">
        <v>16355549.76</v>
      </c>
      <c r="E22" s="216">
        <v>32805539.530000001</v>
      </c>
      <c r="F22" s="216">
        <v>21362692.170000002</v>
      </c>
      <c r="G22" s="210">
        <v>26678613.02</v>
      </c>
    </row>
    <row r="23" spans="1:7" x14ac:dyDescent="0.25">
      <c r="A23" s="211" t="s">
        <v>491</v>
      </c>
      <c r="B23" s="42"/>
      <c r="C23" s="42">
        <v>0</v>
      </c>
      <c r="D23" s="42">
        <v>0</v>
      </c>
      <c r="E23" s="217">
        <v>0</v>
      </c>
      <c r="F23" s="217">
        <v>0</v>
      </c>
      <c r="G23" s="206">
        <v>0</v>
      </c>
    </row>
    <row r="24" spans="1:7" ht="30" x14ac:dyDescent="0.25">
      <c r="A24" s="223" t="s">
        <v>492</v>
      </c>
      <c r="B24" s="42"/>
      <c r="C24" s="42">
        <v>0</v>
      </c>
      <c r="D24" s="42">
        <v>0</v>
      </c>
      <c r="E24" s="217">
        <v>0</v>
      </c>
      <c r="F24" s="217">
        <v>0</v>
      </c>
      <c r="G24" s="206">
        <v>0</v>
      </c>
    </row>
    <row r="25" spans="1:7" x14ac:dyDescent="0.25">
      <c r="A25" s="223" t="s">
        <v>566</v>
      </c>
      <c r="B25" s="210"/>
      <c r="C25" s="210">
        <v>199975.4</v>
      </c>
      <c r="D25" s="210">
        <v>9357467.5700000003</v>
      </c>
      <c r="E25" s="216">
        <v>199757.11</v>
      </c>
      <c r="F25" s="216">
        <v>200000</v>
      </c>
      <c r="G25" s="206">
        <v>200000</v>
      </c>
    </row>
    <row r="26" spans="1:7" x14ac:dyDescent="0.25">
      <c r="A26" s="224"/>
      <c r="B26" s="225"/>
      <c r="C26" s="71"/>
      <c r="D26" s="71"/>
      <c r="E26" s="226"/>
      <c r="F26" s="227"/>
      <c r="G26" s="206"/>
    </row>
    <row r="27" spans="1:7" x14ac:dyDescent="0.25">
      <c r="A27" s="8" t="s">
        <v>454</v>
      </c>
      <c r="B27" s="228">
        <f>SUM(B28)</f>
        <v>0</v>
      </c>
      <c r="C27" s="205">
        <f t="shared" ref="C27:G27" si="2">SUM(C28)</f>
        <v>0</v>
      </c>
      <c r="D27" s="109">
        <f t="shared" si="2"/>
        <v>0</v>
      </c>
      <c r="E27" s="213">
        <f t="shared" si="2"/>
        <v>1000000</v>
      </c>
      <c r="F27" s="222">
        <f t="shared" si="2"/>
        <v>0</v>
      </c>
      <c r="G27" s="213">
        <f t="shared" si="2"/>
        <v>5300000</v>
      </c>
    </row>
    <row r="28" spans="1:7" x14ac:dyDescent="0.25">
      <c r="A28" s="211" t="s">
        <v>289</v>
      </c>
      <c r="B28" s="229">
        <v>0</v>
      </c>
      <c r="C28" s="206">
        <v>0</v>
      </c>
      <c r="D28" s="210">
        <v>0</v>
      </c>
      <c r="E28" s="210">
        <v>1000000</v>
      </c>
      <c r="F28" s="226">
        <v>0</v>
      </c>
      <c r="G28" s="210">
        <v>5300000</v>
      </c>
    </row>
    <row r="29" spans="1:7" x14ac:dyDescent="0.25">
      <c r="A29" s="97"/>
      <c r="B29" s="230"/>
      <c r="C29" s="207"/>
      <c r="D29" s="73"/>
      <c r="E29" s="73"/>
      <c r="F29" s="231"/>
      <c r="G29" s="207"/>
    </row>
    <row r="30" spans="1:7" ht="14.45" customHeight="1" x14ac:dyDescent="0.25">
      <c r="A30" s="8" t="s">
        <v>494</v>
      </c>
      <c r="B30" s="221">
        <f>B20+B6+B27</f>
        <v>174950354.25999999</v>
      </c>
      <c r="C30" s="221">
        <f t="shared" ref="C30:G30" si="3">C20+C6+C27</f>
        <v>145069012.31999999</v>
      </c>
      <c r="D30" s="221">
        <f t="shared" si="3"/>
        <v>158695162.50999999</v>
      </c>
      <c r="E30" s="221">
        <f t="shared" si="3"/>
        <v>171780391</v>
      </c>
      <c r="F30" s="221">
        <f t="shared" si="3"/>
        <v>180860623.85999998</v>
      </c>
      <c r="G30" s="213">
        <f t="shared" si="3"/>
        <v>233387143.62</v>
      </c>
    </row>
    <row r="31" spans="1:7" ht="14.45" customHeight="1" x14ac:dyDescent="0.25">
      <c r="A31" s="97"/>
      <c r="B31" s="232"/>
      <c r="C31" s="131"/>
      <c r="D31" s="233"/>
      <c r="E31" s="131"/>
      <c r="F31" s="131"/>
      <c r="G31" s="131"/>
    </row>
    <row r="32" spans="1:7" x14ac:dyDescent="0.25">
      <c r="A32" s="134" t="s">
        <v>291</v>
      </c>
      <c r="B32" s="92"/>
      <c r="C32" s="48"/>
      <c r="D32" s="234"/>
      <c r="E32" s="48"/>
      <c r="F32" s="48"/>
      <c r="G32" s="48"/>
    </row>
    <row r="33" spans="1:7" ht="30" x14ac:dyDescent="0.25">
      <c r="A33" s="132" t="s">
        <v>456</v>
      </c>
      <c r="B33" s="235"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</row>
    <row r="34" spans="1:7" ht="30" x14ac:dyDescent="0.25">
      <c r="A34" s="132" t="s">
        <v>293</v>
      </c>
      <c r="B34" s="85"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</row>
    <row r="35" spans="1:7" x14ac:dyDescent="0.25">
      <c r="A35" s="48" t="s">
        <v>496</v>
      </c>
      <c r="B35" s="85"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</row>
    <row r="36" spans="1:7" x14ac:dyDescent="0.25">
      <c r="A36" s="49"/>
      <c r="B36" s="49"/>
      <c r="C36" s="49"/>
      <c r="D36" s="49"/>
      <c r="E36" s="49"/>
      <c r="F36" s="49"/>
      <c r="G36" s="49"/>
    </row>
    <row r="38" spans="1:7" x14ac:dyDescent="0.25">
      <c r="A38" s="193" t="s">
        <v>578</v>
      </c>
    </row>
    <row r="39" spans="1:7" x14ac:dyDescent="0.25">
      <c r="A39" s="193" t="s">
        <v>579</v>
      </c>
    </row>
  </sheetData>
  <mergeCells count="4">
    <mergeCell ref="A1:G1"/>
    <mergeCell ref="A2:G2"/>
    <mergeCell ref="A3:G3"/>
    <mergeCell ref="A4:G4"/>
  </mergeCells>
  <dataValidations count="5">
    <dataValidation type="decimal" allowBlank="1" showInputMessage="1" showErrorMessage="1" sqref="B7:F18 D33 G7:G13 B20:G30">
      <formula1>-1.79769313486231E+100</formula1>
      <formula2>1.79769313486231E+100</formula2>
    </dataValidation>
    <dataValidation allowBlank="1" showInputMessage="1" showErrorMessage="1" prompt="Año 5 (c)" sqref="B5:B6 C6:G6"/>
    <dataValidation allowBlank="1" showInputMessage="1" showErrorMessage="1" prompt="Año 4 (c)" sqref="C5"/>
    <dataValidation allowBlank="1" showInputMessage="1" showErrorMessage="1" prompt="Año 3 (c)" sqref="D5"/>
    <dataValidation allowBlank="1" showInputMessage="1" showErrorMessage="1" prompt="Año 2 (c)" sqref="E5:G5"/>
  </dataValidations>
  <pageMargins left="0.7" right="0.7" top="0.75" bottom="0.75" header="0.3" footer="0.3"/>
  <pageSetup paperSize="119" scale="46" orientation="portrait" horizontalDpi="1200" verticalDpi="1200" r:id="rId1"/>
  <ignoredErrors>
    <ignoredError sqref="B6:G36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topLeftCell="A3" zoomScale="75" zoomScaleNormal="75" workbookViewId="0">
      <selection activeCell="D24" sqref="D23:D24"/>
    </sheetView>
  </sheetViews>
  <sheetFormatPr baseColWidth="10" defaultColWidth="11" defaultRowHeight="15" x14ac:dyDescent="0.25"/>
  <cols>
    <col min="1" max="1" width="68.85546875" style="193" bestFit="1" customWidth="1"/>
    <col min="2" max="2" width="21.85546875" style="193" bestFit="1" customWidth="1"/>
    <col min="3" max="3" width="19.85546875" style="193" customWidth="1"/>
    <col min="4" max="4" width="20.85546875" style="193" bestFit="1" customWidth="1"/>
    <col min="5" max="6" width="22.28515625" style="193" bestFit="1" customWidth="1"/>
    <col min="7" max="7" width="19.5703125" style="193" bestFit="1" customWidth="1"/>
    <col min="8" max="16384" width="11" style="193"/>
  </cols>
  <sheetData>
    <row r="1" spans="1:7" ht="41.1" customHeight="1" x14ac:dyDescent="0.25">
      <c r="A1" s="334" t="s">
        <v>499</v>
      </c>
      <c r="B1" s="326"/>
      <c r="C1" s="326"/>
      <c r="D1" s="326"/>
      <c r="E1" s="326"/>
      <c r="F1" s="326"/>
      <c r="G1" s="327"/>
    </row>
    <row r="2" spans="1:7" x14ac:dyDescent="0.25">
      <c r="A2" s="346" t="s">
        <v>586</v>
      </c>
      <c r="B2" s="347"/>
      <c r="C2" s="347"/>
      <c r="D2" s="347"/>
      <c r="E2" s="347"/>
      <c r="F2" s="347"/>
      <c r="G2" s="348"/>
    </row>
    <row r="3" spans="1:7" x14ac:dyDescent="0.25">
      <c r="A3" s="343" t="s">
        <v>500</v>
      </c>
      <c r="B3" s="344"/>
      <c r="C3" s="344"/>
      <c r="D3" s="344"/>
      <c r="E3" s="344"/>
      <c r="F3" s="344"/>
      <c r="G3" s="345"/>
    </row>
    <row r="4" spans="1:7" x14ac:dyDescent="0.25">
      <c r="A4" s="343" t="s">
        <v>2</v>
      </c>
      <c r="B4" s="344"/>
      <c r="C4" s="344"/>
      <c r="D4" s="344"/>
      <c r="E4" s="344"/>
      <c r="F4" s="344"/>
      <c r="G4" s="345"/>
    </row>
    <row r="5" spans="1:7" x14ac:dyDescent="0.25">
      <c r="A5" s="198" t="s">
        <v>442</v>
      </c>
      <c r="B5" s="199" t="s">
        <v>637</v>
      </c>
      <c r="C5" s="199" t="s">
        <v>638</v>
      </c>
      <c r="D5" s="200" t="s">
        <v>639</v>
      </c>
      <c r="E5" s="200" t="s">
        <v>640</v>
      </c>
      <c r="F5" s="200" t="s">
        <v>641</v>
      </c>
      <c r="G5" s="200" t="s">
        <v>642</v>
      </c>
    </row>
    <row r="6" spans="1:7" ht="15.75" customHeight="1" x14ac:dyDescent="0.25">
      <c r="A6" s="21" t="s">
        <v>461</v>
      </c>
      <c r="B6" s="209">
        <f t="shared" ref="B6:G6" si="0">SUM(B7:B15)</f>
        <v>121450247.97999999</v>
      </c>
      <c r="C6" s="209">
        <f t="shared" si="0"/>
        <v>80290924.310000017</v>
      </c>
      <c r="D6" s="209">
        <f t="shared" si="0"/>
        <v>89897501.860000014</v>
      </c>
      <c r="E6" s="209">
        <f t="shared" si="0"/>
        <v>98599046.87000002</v>
      </c>
      <c r="F6" s="209">
        <f t="shared" si="0"/>
        <v>106584648.43999998</v>
      </c>
      <c r="G6" s="209">
        <f t="shared" si="0"/>
        <v>140138420.78999999</v>
      </c>
    </row>
    <row r="7" spans="1:7" x14ac:dyDescent="0.25">
      <c r="A7" s="53" t="s">
        <v>573</v>
      </c>
      <c r="B7" s="210">
        <v>35358716.329999976</v>
      </c>
      <c r="C7" s="210">
        <v>33284045.870000012</v>
      </c>
      <c r="D7" s="210">
        <v>43475282.010000013</v>
      </c>
      <c r="E7" s="210">
        <v>48351827.930000015</v>
      </c>
      <c r="F7" s="210">
        <v>50447029.219999999</v>
      </c>
      <c r="G7" s="236">
        <v>51578387.549999997</v>
      </c>
    </row>
    <row r="8" spans="1:7" ht="15.75" customHeight="1" x14ac:dyDescent="0.25">
      <c r="A8" s="53" t="s">
        <v>574</v>
      </c>
      <c r="B8" s="210">
        <v>8126851.2000000002</v>
      </c>
      <c r="C8" s="210">
        <v>8425810.2599999961</v>
      </c>
      <c r="D8" s="210">
        <v>11437678.620000007</v>
      </c>
      <c r="E8" s="210">
        <v>8981621.9300000016</v>
      </c>
      <c r="F8" s="210">
        <v>7785157.879999999</v>
      </c>
      <c r="G8" s="236">
        <v>11583787.810000001</v>
      </c>
    </row>
    <row r="9" spans="1:7" x14ac:dyDescent="0.25">
      <c r="A9" s="53" t="s">
        <v>464</v>
      </c>
      <c r="B9" s="210">
        <v>18623881.670000009</v>
      </c>
      <c r="C9" s="210">
        <v>19820207.710000005</v>
      </c>
      <c r="D9" s="210">
        <v>10054395.460000001</v>
      </c>
      <c r="E9" s="210">
        <v>13222979.569999995</v>
      </c>
      <c r="F9" s="210">
        <v>15790025.709999999</v>
      </c>
      <c r="G9" s="236">
        <v>27490532.449999996</v>
      </c>
    </row>
    <row r="10" spans="1:7" x14ac:dyDescent="0.25">
      <c r="A10" s="53" t="s">
        <v>465</v>
      </c>
      <c r="B10" s="210">
        <v>24512513.280000005</v>
      </c>
      <c r="C10" s="210">
        <v>13017045.02</v>
      </c>
      <c r="D10" s="210">
        <v>15700469.140000002</v>
      </c>
      <c r="E10" s="210">
        <v>16802578.970000003</v>
      </c>
      <c r="F10" s="213">
        <v>21718859.77</v>
      </c>
      <c r="G10" s="236">
        <v>33514225.339999996</v>
      </c>
    </row>
    <row r="11" spans="1:7" x14ac:dyDescent="0.25">
      <c r="A11" s="53" t="s">
        <v>575</v>
      </c>
      <c r="B11" s="210">
        <v>494602.96</v>
      </c>
      <c r="C11" s="210">
        <v>813653.92</v>
      </c>
      <c r="D11" s="210">
        <v>5891068.7599999998</v>
      </c>
      <c r="E11" s="210">
        <v>1620491.7599999998</v>
      </c>
      <c r="F11" s="210">
        <v>3751357.66</v>
      </c>
      <c r="G11" s="236">
        <v>7693643.46</v>
      </c>
    </row>
    <row r="12" spans="1:7" x14ac:dyDescent="0.25">
      <c r="A12" s="53" t="s">
        <v>467</v>
      </c>
      <c r="B12" s="210">
        <v>31288074.630000006</v>
      </c>
      <c r="C12" s="210">
        <v>3343350.54</v>
      </c>
      <c r="D12" s="210">
        <v>1789835.6</v>
      </c>
      <c r="E12" s="210">
        <v>9518104.9499999993</v>
      </c>
      <c r="F12" s="210">
        <v>5512359.75</v>
      </c>
      <c r="G12" s="236">
        <v>7345638.3099999996</v>
      </c>
    </row>
    <row r="13" spans="1:7" x14ac:dyDescent="0.25">
      <c r="A13" s="54" t="s">
        <v>468</v>
      </c>
      <c r="B13" s="210">
        <v>0</v>
      </c>
      <c r="C13" s="210">
        <v>0</v>
      </c>
      <c r="D13" s="210">
        <v>0</v>
      </c>
      <c r="E13" s="210">
        <v>0</v>
      </c>
      <c r="F13" s="210">
        <v>0</v>
      </c>
      <c r="G13" s="236">
        <v>0</v>
      </c>
    </row>
    <row r="14" spans="1:7" x14ac:dyDescent="0.25">
      <c r="A14" s="53" t="s">
        <v>469</v>
      </c>
      <c r="B14" s="210">
        <v>3045607.91</v>
      </c>
      <c r="C14" s="210">
        <v>1586810.99</v>
      </c>
      <c r="D14" s="210">
        <v>1548772.27</v>
      </c>
      <c r="E14" s="210">
        <v>101441.76</v>
      </c>
      <c r="F14" s="210">
        <v>560458.44999999995</v>
      </c>
      <c r="G14" s="236">
        <v>932205.87</v>
      </c>
    </row>
    <row r="15" spans="1:7" x14ac:dyDescent="0.25">
      <c r="A15" s="53" t="s">
        <v>470</v>
      </c>
      <c r="B15" s="210">
        <v>0</v>
      </c>
      <c r="C15" s="210">
        <v>0</v>
      </c>
      <c r="D15" s="210">
        <v>0</v>
      </c>
      <c r="E15" s="210">
        <v>0</v>
      </c>
      <c r="F15" s="210">
        <v>1019400</v>
      </c>
      <c r="G15" s="236">
        <v>0</v>
      </c>
    </row>
    <row r="16" spans="1:7" x14ac:dyDescent="0.25">
      <c r="A16" s="53"/>
      <c r="B16" s="70"/>
      <c r="C16" s="70"/>
      <c r="D16" s="70"/>
      <c r="E16" s="220"/>
      <c r="F16" s="70"/>
      <c r="G16" s="236"/>
    </row>
    <row r="17" spans="1:7" x14ac:dyDescent="0.25">
      <c r="A17" s="150" t="s">
        <v>471</v>
      </c>
      <c r="B17" s="213">
        <f>SUM(B18:B26)</f>
        <v>50318030.249999993</v>
      </c>
      <c r="C17" s="213">
        <f t="shared" ref="C17:G17" si="1">SUM(C18:C26)</f>
        <v>53518241.68</v>
      </c>
      <c r="D17" s="213">
        <f t="shared" si="1"/>
        <v>70298759.650000006</v>
      </c>
      <c r="E17" s="213">
        <f t="shared" si="1"/>
        <v>77593377.13000001</v>
      </c>
      <c r="F17" s="213">
        <f t="shared" si="1"/>
        <v>61799448.43</v>
      </c>
      <c r="G17" s="237">
        <f t="shared" si="1"/>
        <v>65060138.820000008</v>
      </c>
    </row>
    <row r="18" spans="1:7" x14ac:dyDescent="0.25">
      <c r="A18" s="53" t="s">
        <v>573</v>
      </c>
      <c r="B18" s="210">
        <v>7255976.5899999999</v>
      </c>
      <c r="C18" s="210">
        <v>8906986.3499999996</v>
      </c>
      <c r="D18" s="210">
        <v>1299515.1300000001</v>
      </c>
      <c r="E18" s="210">
        <v>1605798.64</v>
      </c>
      <c r="F18" s="210">
        <v>1476731.99</v>
      </c>
      <c r="G18" s="236">
        <v>1561645.26</v>
      </c>
    </row>
    <row r="19" spans="1:7" x14ac:dyDescent="0.25">
      <c r="A19" s="53" t="s">
        <v>574</v>
      </c>
      <c r="B19" s="210">
        <v>6319018.5000000009</v>
      </c>
      <c r="C19" s="210">
        <v>4526343.16</v>
      </c>
      <c r="D19" s="210">
        <v>3595637.6399999997</v>
      </c>
      <c r="E19" s="210">
        <v>4256889.0299999993</v>
      </c>
      <c r="F19" s="210">
        <v>6101160.9600000009</v>
      </c>
      <c r="G19" s="210">
        <v>9782033.8499999996</v>
      </c>
    </row>
    <row r="20" spans="1:7" x14ac:dyDescent="0.25">
      <c r="A20" s="53" t="s">
        <v>464</v>
      </c>
      <c r="B20" s="210">
        <v>2457653.54</v>
      </c>
      <c r="C20" s="210">
        <v>3565786.6400000006</v>
      </c>
      <c r="D20" s="210">
        <v>11900777.420000002</v>
      </c>
      <c r="E20" s="210">
        <v>11690829.709999999</v>
      </c>
      <c r="F20" s="210">
        <v>13798077.24</v>
      </c>
      <c r="G20" s="210">
        <v>13340521.740000002</v>
      </c>
    </row>
    <row r="21" spans="1:7" x14ac:dyDescent="0.25">
      <c r="A21" s="53" t="s">
        <v>465</v>
      </c>
      <c r="B21" s="210">
        <v>9623703.5699999984</v>
      </c>
      <c r="C21" s="210">
        <v>1298949.6800000002</v>
      </c>
      <c r="D21" s="210">
        <v>2184725</v>
      </c>
      <c r="E21" s="210">
        <v>1187399.52</v>
      </c>
      <c r="F21" s="210">
        <v>1931206.5999999996</v>
      </c>
      <c r="G21" s="210">
        <v>2583389.5</v>
      </c>
    </row>
    <row r="22" spans="1:7" x14ac:dyDescent="0.25">
      <c r="A22" s="54" t="s">
        <v>575</v>
      </c>
      <c r="B22" s="210">
        <v>0</v>
      </c>
      <c r="C22" s="210">
        <v>37097.03</v>
      </c>
      <c r="D22" s="210">
        <v>614451.39</v>
      </c>
      <c r="E22" s="210">
        <v>500203.00999999995</v>
      </c>
      <c r="F22" s="210">
        <v>344725.97</v>
      </c>
      <c r="G22" s="210">
        <v>174889.52000000002</v>
      </c>
    </row>
    <row r="23" spans="1:7" x14ac:dyDescent="0.25">
      <c r="A23" s="54" t="s">
        <v>467</v>
      </c>
      <c r="B23" s="210">
        <v>11585961.199999999</v>
      </c>
      <c r="C23" s="210">
        <v>35137557.079999998</v>
      </c>
      <c r="D23" s="210">
        <v>49024358.300000004</v>
      </c>
      <c r="E23" s="210">
        <v>58352257.220000006</v>
      </c>
      <c r="F23" s="210">
        <v>38147545.670000002</v>
      </c>
      <c r="G23" s="210">
        <v>37577658.950000003</v>
      </c>
    </row>
    <row r="24" spans="1:7" x14ac:dyDescent="0.25">
      <c r="A24" s="54" t="s">
        <v>468</v>
      </c>
      <c r="B24" s="210">
        <v>0</v>
      </c>
      <c r="C24" s="210">
        <v>0</v>
      </c>
      <c r="D24" s="210">
        <v>0</v>
      </c>
      <c r="E24" s="210">
        <v>0</v>
      </c>
      <c r="F24" s="210">
        <v>0</v>
      </c>
      <c r="G24" s="210">
        <v>0</v>
      </c>
    </row>
    <row r="25" spans="1:7" x14ac:dyDescent="0.25">
      <c r="A25" s="54" t="s">
        <v>472</v>
      </c>
      <c r="B25" s="210">
        <v>13075716.85</v>
      </c>
      <c r="C25" s="210">
        <v>45521.740000000005</v>
      </c>
      <c r="D25" s="210">
        <v>1679294.77</v>
      </c>
      <c r="E25" s="210">
        <v>0</v>
      </c>
      <c r="F25" s="210">
        <v>0</v>
      </c>
      <c r="G25" s="210">
        <v>40000</v>
      </c>
    </row>
    <row r="26" spans="1:7" x14ac:dyDescent="0.25">
      <c r="A26" s="54" t="s">
        <v>470</v>
      </c>
      <c r="B26" s="210">
        <v>0</v>
      </c>
      <c r="C26" s="210">
        <v>0</v>
      </c>
      <c r="D26" s="210">
        <v>0</v>
      </c>
      <c r="E26" s="210">
        <v>0</v>
      </c>
      <c r="F26" s="210">
        <v>0</v>
      </c>
      <c r="G26" s="210">
        <v>0</v>
      </c>
    </row>
    <row r="27" spans="1:7" x14ac:dyDescent="0.25">
      <c r="A27" s="40" t="s">
        <v>570</v>
      </c>
      <c r="B27" s="73"/>
      <c r="C27" s="73"/>
      <c r="D27" s="73"/>
      <c r="E27" s="73"/>
      <c r="F27" s="231"/>
      <c r="G27" s="207"/>
    </row>
    <row r="28" spans="1:7" ht="14.45" customHeight="1" x14ac:dyDescent="0.25">
      <c r="A28" s="150" t="s">
        <v>473</v>
      </c>
      <c r="B28" s="213">
        <f>B17+B6</f>
        <v>171768278.22999999</v>
      </c>
      <c r="C28" s="213">
        <f t="shared" ref="C28:G28" si="2">C17+C6</f>
        <v>133809165.99000001</v>
      </c>
      <c r="D28" s="213">
        <f t="shared" si="2"/>
        <v>160196261.51000002</v>
      </c>
      <c r="E28" s="213">
        <f t="shared" si="2"/>
        <v>176192424.00000003</v>
      </c>
      <c r="F28" s="213">
        <f t="shared" si="2"/>
        <v>168384096.86999997</v>
      </c>
      <c r="G28" s="213">
        <f t="shared" si="2"/>
        <v>205198559.61000001</v>
      </c>
    </row>
    <row r="29" spans="1:7" x14ac:dyDescent="0.25">
      <c r="A29" s="49"/>
      <c r="B29" s="49"/>
      <c r="C29" s="49"/>
      <c r="D29" s="49"/>
      <c r="E29" s="49"/>
      <c r="F29" s="238"/>
      <c r="G29" s="49"/>
    </row>
    <row r="31" spans="1:7" x14ac:dyDescent="0.25">
      <c r="A31" s="193" t="s">
        <v>576</v>
      </c>
    </row>
    <row r="32" spans="1:7" x14ac:dyDescent="0.25">
      <c r="A32" s="193" t="s">
        <v>577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 F7:F9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29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zoomScale="75" zoomScaleNormal="75" workbookViewId="0">
      <selection activeCell="A4" sqref="A4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334" t="s">
        <v>503</v>
      </c>
      <c r="B1" s="326"/>
      <c r="C1" s="326"/>
      <c r="D1" s="326"/>
      <c r="E1" s="326"/>
      <c r="F1" s="326"/>
    </row>
    <row r="2" spans="1:6" x14ac:dyDescent="0.25">
      <c r="A2" s="346" t="str">
        <f>'Formato 1'!A2</f>
        <v>Municipio de Ocampo</v>
      </c>
      <c r="B2" s="347"/>
      <c r="C2" s="347"/>
      <c r="D2" s="347"/>
      <c r="E2" s="347"/>
      <c r="F2" s="348"/>
    </row>
    <row r="3" spans="1:6" x14ac:dyDescent="0.25">
      <c r="A3" s="343" t="s">
        <v>504</v>
      </c>
      <c r="B3" s="344"/>
      <c r="C3" s="344"/>
      <c r="D3" s="344"/>
      <c r="E3" s="344"/>
      <c r="F3" s="345"/>
    </row>
    <row r="4" spans="1:6" ht="30" x14ac:dyDescent="0.25">
      <c r="A4" s="129" t="s">
        <v>442</v>
      </c>
      <c r="B4" s="7" t="s">
        <v>505</v>
      </c>
      <c r="C4" s="28" t="s">
        <v>506</v>
      </c>
      <c r="D4" s="28" t="s">
        <v>507</v>
      </c>
      <c r="E4" s="28" t="s">
        <v>508</v>
      </c>
      <c r="F4" s="28" t="s">
        <v>509</v>
      </c>
    </row>
    <row r="5" spans="1:6" ht="15.75" customHeight="1" x14ac:dyDescent="0.25">
      <c r="A5" s="133" t="s">
        <v>510</v>
      </c>
      <c r="B5" s="138"/>
      <c r="C5" s="138"/>
      <c r="D5" s="138"/>
      <c r="E5" s="138"/>
      <c r="F5" s="138"/>
    </row>
    <row r="6" spans="1:6" ht="30" x14ac:dyDescent="0.25">
      <c r="A6" s="136" t="s">
        <v>511</v>
      </c>
      <c r="B6" s="135"/>
      <c r="C6" s="135"/>
      <c r="D6" s="135"/>
      <c r="E6" s="135"/>
      <c r="F6" s="135"/>
    </row>
    <row r="7" spans="1:6" ht="15.75" customHeight="1" x14ac:dyDescent="0.25">
      <c r="A7" s="136" t="s">
        <v>512</v>
      </c>
      <c r="B7" s="135"/>
      <c r="C7" s="135"/>
      <c r="D7" s="135"/>
      <c r="E7" s="135"/>
      <c r="F7" s="135"/>
    </row>
    <row r="8" spans="1:6" x14ac:dyDescent="0.25">
      <c r="A8" s="137"/>
      <c r="B8" s="135"/>
      <c r="C8" s="135"/>
      <c r="D8" s="135"/>
      <c r="E8" s="135"/>
      <c r="F8" s="135"/>
    </row>
    <row r="9" spans="1:6" x14ac:dyDescent="0.25">
      <c r="A9" s="142" t="s">
        <v>513</v>
      </c>
      <c r="B9" s="135"/>
      <c r="C9" s="135"/>
      <c r="D9" s="135"/>
      <c r="E9" s="135"/>
      <c r="F9" s="135"/>
    </row>
    <row r="10" spans="1:6" x14ac:dyDescent="0.25">
      <c r="A10" s="136" t="s">
        <v>514</v>
      </c>
      <c r="B10" s="145"/>
      <c r="C10" s="145"/>
      <c r="D10" s="145"/>
      <c r="E10" s="145"/>
      <c r="F10" s="145"/>
    </row>
    <row r="11" spans="1:6" x14ac:dyDescent="0.25">
      <c r="A11" s="62" t="s">
        <v>515</v>
      </c>
      <c r="B11" s="145"/>
      <c r="C11" s="145"/>
      <c r="D11" s="145"/>
      <c r="E11" s="145"/>
      <c r="F11" s="145"/>
    </row>
    <row r="12" spans="1:6" x14ac:dyDescent="0.25">
      <c r="A12" s="62" t="s">
        <v>516</v>
      </c>
      <c r="B12" s="145"/>
      <c r="C12" s="145"/>
      <c r="D12" s="145"/>
      <c r="E12" s="145"/>
      <c r="F12" s="145"/>
    </row>
    <row r="13" spans="1:6" x14ac:dyDescent="0.25">
      <c r="A13" s="62" t="s">
        <v>517</v>
      </c>
      <c r="B13" s="145"/>
      <c r="C13" s="145"/>
      <c r="D13" s="145"/>
      <c r="E13" s="145"/>
      <c r="F13" s="145"/>
    </row>
    <row r="14" spans="1:6" x14ac:dyDescent="0.25">
      <c r="A14" s="136" t="s">
        <v>518</v>
      </c>
      <c r="B14" s="145"/>
      <c r="C14" s="145"/>
      <c r="D14" s="145"/>
      <c r="E14" s="145"/>
      <c r="F14" s="145"/>
    </row>
    <row r="15" spans="1:6" x14ac:dyDescent="0.25">
      <c r="A15" s="62" t="s">
        <v>515</v>
      </c>
      <c r="B15" s="145"/>
      <c r="C15" s="145"/>
      <c r="D15" s="145"/>
      <c r="E15" s="145"/>
      <c r="F15" s="145"/>
    </row>
    <row r="16" spans="1:6" x14ac:dyDescent="0.25">
      <c r="A16" s="62" t="s">
        <v>516</v>
      </c>
      <c r="B16" s="146"/>
      <c r="C16" s="146"/>
      <c r="D16" s="146"/>
      <c r="E16" s="146"/>
      <c r="F16" s="146"/>
    </row>
    <row r="17" spans="1:6" x14ac:dyDescent="0.25">
      <c r="A17" s="62" t="s">
        <v>517</v>
      </c>
      <c r="B17" s="147"/>
      <c r="C17" s="147"/>
      <c r="D17" s="147"/>
      <c r="E17" s="147"/>
      <c r="F17" s="147"/>
    </row>
    <row r="18" spans="1:6" x14ac:dyDescent="0.25">
      <c r="A18" s="136" t="s">
        <v>519</v>
      </c>
      <c r="B18" s="147"/>
      <c r="C18" s="147"/>
      <c r="D18" s="147"/>
      <c r="E18" s="147"/>
      <c r="F18" s="147"/>
    </row>
    <row r="19" spans="1:6" x14ac:dyDescent="0.25">
      <c r="A19" s="136" t="s">
        <v>520</v>
      </c>
      <c r="B19" s="147"/>
      <c r="C19" s="147"/>
      <c r="D19" s="147"/>
      <c r="E19" s="147"/>
      <c r="F19" s="147"/>
    </row>
    <row r="20" spans="1:6" x14ac:dyDescent="0.25">
      <c r="A20" s="136" t="s">
        <v>521</v>
      </c>
      <c r="B20" s="148"/>
      <c r="C20" s="148"/>
      <c r="D20" s="148"/>
      <c r="E20" s="148"/>
      <c r="F20" s="148"/>
    </row>
    <row r="21" spans="1:6" x14ac:dyDescent="0.25">
      <c r="A21" s="136" t="s">
        <v>522</v>
      </c>
      <c r="B21" s="148"/>
      <c r="C21" s="148"/>
      <c r="D21" s="148"/>
      <c r="E21" s="148"/>
      <c r="F21" s="148"/>
    </row>
    <row r="22" spans="1:6" x14ac:dyDescent="0.25">
      <c r="A22" s="136" t="s">
        <v>523</v>
      </c>
      <c r="B22" s="148"/>
      <c r="C22" s="148"/>
      <c r="D22" s="148"/>
      <c r="E22" s="148"/>
      <c r="F22" s="148"/>
    </row>
    <row r="23" spans="1:6" x14ac:dyDescent="0.25">
      <c r="A23" s="136" t="s">
        <v>524</v>
      </c>
      <c r="B23" s="148"/>
      <c r="C23" s="148"/>
      <c r="D23" s="148"/>
      <c r="E23" s="148"/>
      <c r="F23" s="148"/>
    </row>
    <row r="24" spans="1:6" x14ac:dyDescent="0.25">
      <c r="A24" s="136" t="s">
        <v>525</v>
      </c>
      <c r="B24" s="140"/>
      <c r="C24" s="140"/>
      <c r="D24" s="140"/>
      <c r="E24" s="140"/>
      <c r="F24" s="140"/>
    </row>
    <row r="25" spans="1:6" x14ac:dyDescent="0.25">
      <c r="A25" s="136" t="s">
        <v>526</v>
      </c>
      <c r="B25" s="140"/>
      <c r="C25" s="140"/>
      <c r="D25" s="140"/>
      <c r="E25" s="140"/>
      <c r="F25" s="140"/>
    </row>
    <row r="26" spans="1:6" x14ac:dyDescent="0.25">
      <c r="A26" s="137"/>
      <c r="B26" s="141"/>
      <c r="C26" s="141"/>
      <c r="D26" s="141"/>
      <c r="E26" s="141"/>
      <c r="F26" s="141"/>
    </row>
    <row r="27" spans="1:6" ht="14.45" customHeight="1" x14ac:dyDescent="0.25">
      <c r="A27" s="142" t="s">
        <v>527</v>
      </c>
      <c r="B27" s="139"/>
      <c r="C27" s="139"/>
      <c r="D27" s="139"/>
      <c r="E27" s="139"/>
      <c r="F27" s="139"/>
    </row>
    <row r="28" spans="1:6" x14ac:dyDescent="0.25">
      <c r="A28" s="136" t="s">
        <v>528</v>
      </c>
      <c r="B28" s="85"/>
      <c r="C28" s="85"/>
      <c r="D28" s="85"/>
      <c r="E28" s="85"/>
      <c r="F28" s="85"/>
    </row>
    <row r="29" spans="1:6" x14ac:dyDescent="0.25">
      <c r="A29" s="132"/>
      <c r="B29" s="48"/>
      <c r="C29" s="48"/>
      <c r="D29" s="48"/>
      <c r="E29" s="48"/>
      <c r="F29" s="48"/>
    </row>
    <row r="30" spans="1:6" x14ac:dyDescent="0.25">
      <c r="A30" s="143" t="s">
        <v>529</v>
      </c>
      <c r="B30" s="48"/>
      <c r="C30" s="48"/>
      <c r="D30" s="48"/>
      <c r="E30" s="48"/>
      <c r="F30" s="48"/>
    </row>
    <row r="31" spans="1:6" x14ac:dyDescent="0.25">
      <c r="A31" s="144" t="s">
        <v>514</v>
      </c>
      <c r="B31" s="85"/>
      <c r="C31" s="85"/>
      <c r="D31" s="85"/>
      <c r="E31" s="85"/>
      <c r="F31" s="85"/>
    </row>
    <row r="32" spans="1:6" x14ac:dyDescent="0.25">
      <c r="A32" s="144" t="s">
        <v>518</v>
      </c>
      <c r="B32" s="85"/>
      <c r="C32" s="85"/>
      <c r="D32" s="85"/>
      <c r="E32" s="85"/>
      <c r="F32" s="85"/>
    </row>
    <row r="33" spans="1:6" x14ac:dyDescent="0.25">
      <c r="A33" s="144" t="s">
        <v>530</v>
      </c>
      <c r="B33" s="85"/>
      <c r="C33" s="85"/>
      <c r="D33" s="85"/>
      <c r="E33" s="85"/>
      <c r="F33" s="85"/>
    </row>
    <row r="34" spans="1:6" x14ac:dyDescent="0.25">
      <c r="A34" s="132"/>
      <c r="B34" s="48"/>
      <c r="C34" s="48"/>
      <c r="D34" s="48"/>
      <c r="E34" s="48"/>
      <c r="F34" s="48"/>
    </row>
    <row r="35" spans="1:6" x14ac:dyDescent="0.25">
      <c r="A35" s="143" t="s">
        <v>531</v>
      </c>
      <c r="B35" s="48"/>
      <c r="C35" s="48"/>
      <c r="D35" s="48"/>
      <c r="E35" s="48"/>
      <c r="F35" s="48"/>
    </row>
    <row r="36" spans="1:6" x14ac:dyDescent="0.25">
      <c r="A36" s="144" t="s">
        <v>532</v>
      </c>
      <c r="B36" s="48"/>
      <c r="C36" s="48"/>
      <c r="D36" s="48"/>
      <c r="E36" s="48"/>
      <c r="F36" s="48"/>
    </row>
    <row r="37" spans="1:6" x14ac:dyDescent="0.25">
      <c r="A37" s="144" t="s">
        <v>533</v>
      </c>
      <c r="B37" s="48"/>
      <c r="C37" s="48"/>
      <c r="D37" s="48"/>
      <c r="E37" s="48"/>
      <c r="F37" s="48"/>
    </row>
    <row r="38" spans="1:6" x14ac:dyDescent="0.25">
      <c r="A38" s="144" t="s">
        <v>534</v>
      </c>
      <c r="B38" s="48"/>
      <c r="C38" s="48"/>
      <c r="D38" s="48"/>
      <c r="E38" s="48"/>
      <c r="F38" s="48"/>
    </row>
    <row r="39" spans="1:6" x14ac:dyDescent="0.25">
      <c r="A39" s="132"/>
      <c r="B39" s="48"/>
      <c r="C39" s="48"/>
      <c r="D39" s="48"/>
      <c r="E39" s="48"/>
      <c r="F39" s="48"/>
    </row>
    <row r="40" spans="1:6" x14ac:dyDescent="0.25">
      <c r="A40" s="143" t="s">
        <v>535</v>
      </c>
      <c r="B40" s="48"/>
      <c r="C40" s="48"/>
      <c r="D40" s="48"/>
      <c r="E40" s="48"/>
      <c r="F40" s="48"/>
    </row>
    <row r="41" spans="1:6" x14ac:dyDescent="0.25">
      <c r="A41" s="132"/>
      <c r="B41" s="48"/>
      <c r="C41" s="48"/>
      <c r="D41" s="48"/>
      <c r="E41" s="48"/>
      <c r="F41" s="48"/>
    </row>
    <row r="42" spans="1:6" x14ac:dyDescent="0.25">
      <c r="A42" s="143" t="s">
        <v>536</v>
      </c>
      <c r="B42" s="48"/>
      <c r="C42" s="48"/>
      <c r="D42" s="48"/>
      <c r="E42" s="48"/>
      <c r="F42" s="48"/>
    </row>
    <row r="43" spans="1:6" x14ac:dyDescent="0.25">
      <c r="A43" s="144" t="s">
        <v>537</v>
      </c>
      <c r="B43" s="85"/>
      <c r="C43" s="85"/>
      <c r="D43" s="85"/>
      <c r="E43" s="85"/>
      <c r="F43" s="85"/>
    </row>
    <row r="44" spans="1:6" x14ac:dyDescent="0.25">
      <c r="A44" s="144" t="s">
        <v>538</v>
      </c>
      <c r="B44" s="85"/>
      <c r="C44" s="85"/>
      <c r="D44" s="85"/>
      <c r="E44" s="85"/>
      <c r="F44" s="85"/>
    </row>
    <row r="45" spans="1:6" x14ac:dyDescent="0.25">
      <c r="A45" s="144" t="s">
        <v>539</v>
      </c>
      <c r="B45" s="85"/>
      <c r="C45" s="85"/>
      <c r="D45" s="85"/>
      <c r="E45" s="85"/>
      <c r="F45" s="85"/>
    </row>
    <row r="46" spans="1:6" x14ac:dyDescent="0.25">
      <c r="A46" s="132"/>
      <c r="B46" s="48"/>
      <c r="C46" s="48"/>
      <c r="D46" s="48"/>
      <c r="E46" s="48"/>
      <c r="F46" s="48"/>
    </row>
    <row r="47" spans="1:6" ht="30" x14ac:dyDescent="0.25">
      <c r="A47" s="143" t="s">
        <v>540</v>
      </c>
      <c r="B47" s="48"/>
      <c r="C47" s="48"/>
      <c r="D47" s="48"/>
      <c r="E47" s="48"/>
      <c r="F47" s="48"/>
    </row>
    <row r="48" spans="1:6" x14ac:dyDescent="0.25">
      <c r="A48" s="144" t="s">
        <v>538</v>
      </c>
      <c r="B48" s="85"/>
      <c r="C48" s="85"/>
      <c r="D48" s="85"/>
      <c r="E48" s="85"/>
      <c r="F48" s="85"/>
    </row>
    <row r="49" spans="1:6" x14ac:dyDescent="0.25">
      <c r="A49" s="144" t="s">
        <v>539</v>
      </c>
      <c r="B49" s="85"/>
      <c r="C49" s="85"/>
      <c r="D49" s="85"/>
      <c r="E49" s="85"/>
      <c r="F49" s="85"/>
    </row>
    <row r="50" spans="1:6" x14ac:dyDescent="0.25">
      <c r="A50" s="132"/>
      <c r="B50" s="48"/>
      <c r="C50" s="48"/>
      <c r="D50" s="48"/>
      <c r="E50" s="48"/>
      <c r="F50" s="48"/>
    </row>
    <row r="51" spans="1:6" x14ac:dyDescent="0.25">
      <c r="A51" s="143" t="s">
        <v>541</v>
      </c>
      <c r="B51" s="48"/>
      <c r="C51" s="48"/>
      <c r="D51" s="48"/>
      <c r="E51" s="48"/>
      <c r="F51" s="48"/>
    </row>
    <row r="52" spans="1:6" x14ac:dyDescent="0.25">
      <c r="A52" s="144" t="s">
        <v>538</v>
      </c>
      <c r="B52" s="85"/>
      <c r="C52" s="85"/>
      <c r="D52" s="85"/>
      <c r="E52" s="85"/>
      <c r="F52" s="85"/>
    </row>
    <row r="53" spans="1:6" x14ac:dyDescent="0.25">
      <c r="A53" s="144" t="s">
        <v>539</v>
      </c>
      <c r="B53" s="85"/>
      <c r="C53" s="85"/>
      <c r="D53" s="85"/>
      <c r="E53" s="85"/>
      <c r="F53" s="85"/>
    </row>
    <row r="54" spans="1:6" x14ac:dyDescent="0.25">
      <c r="A54" s="144" t="s">
        <v>542</v>
      </c>
      <c r="B54" s="85"/>
      <c r="C54" s="85"/>
      <c r="D54" s="85"/>
      <c r="E54" s="85"/>
      <c r="F54" s="85"/>
    </row>
    <row r="55" spans="1:6" x14ac:dyDescent="0.25">
      <c r="A55" s="132"/>
      <c r="B55" s="48"/>
      <c r="C55" s="48"/>
      <c r="D55" s="48"/>
      <c r="E55" s="48"/>
      <c r="F55" s="48"/>
    </row>
    <row r="56" spans="1:6" x14ac:dyDescent="0.25">
      <c r="A56" s="143" t="s">
        <v>543</v>
      </c>
      <c r="B56" s="48"/>
      <c r="C56" s="48"/>
      <c r="D56" s="48"/>
      <c r="E56" s="48"/>
      <c r="F56" s="48"/>
    </row>
    <row r="57" spans="1:6" x14ac:dyDescent="0.25">
      <c r="A57" s="144" t="s">
        <v>538</v>
      </c>
      <c r="B57" s="85"/>
      <c r="C57" s="85"/>
      <c r="D57" s="85"/>
      <c r="E57" s="85"/>
      <c r="F57" s="85"/>
    </row>
    <row r="58" spans="1:6" x14ac:dyDescent="0.25">
      <c r="A58" s="144" t="s">
        <v>539</v>
      </c>
      <c r="B58" s="85"/>
      <c r="C58" s="85"/>
      <c r="D58" s="85"/>
      <c r="E58" s="85"/>
      <c r="F58" s="85"/>
    </row>
    <row r="59" spans="1:6" x14ac:dyDescent="0.25">
      <c r="A59" s="132"/>
      <c r="B59" s="48"/>
      <c r="C59" s="48"/>
      <c r="D59" s="48"/>
      <c r="E59" s="48"/>
      <c r="F59" s="48"/>
    </row>
    <row r="60" spans="1:6" x14ac:dyDescent="0.25">
      <c r="A60" s="143" t="s">
        <v>544</v>
      </c>
      <c r="B60" s="48"/>
      <c r="C60" s="48"/>
      <c r="D60" s="48"/>
      <c r="E60" s="48"/>
      <c r="F60" s="48"/>
    </row>
    <row r="61" spans="1:6" x14ac:dyDescent="0.25">
      <c r="A61" s="144" t="s">
        <v>545</v>
      </c>
      <c r="B61" s="131"/>
      <c r="C61" s="131"/>
      <c r="D61" s="131"/>
      <c r="E61" s="131"/>
      <c r="F61" s="131"/>
    </row>
    <row r="62" spans="1:6" x14ac:dyDescent="0.25">
      <c r="A62" s="144" t="s">
        <v>546</v>
      </c>
      <c r="B62" s="149"/>
      <c r="C62" s="149"/>
      <c r="D62" s="149"/>
      <c r="E62" s="149"/>
      <c r="F62" s="149"/>
    </row>
    <row r="63" spans="1:6" x14ac:dyDescent="0.25">
      <c r="A63" s="132"/>
      <c r="B63" s="131"/>
      <c r="C63" s="131"/>
      <c r="D63" s="131"/>
      <c r="E63" s="131"/>
      <c r="F63" s="131"/>
    </row>
    <row r="64" spans="1:6" x14ac:dyDescent="0.25">
      <c r="A64" s="143" t="s">
        <v>547</v>
      </c>
      <c r="B64" s="131"/>
      <c r="C64" s="131"/>
      <c r="D64" s="131"/>
      <c r="E64" s="131"/>
      <c r="F64" s="131"/>
    </row>
    <row r="65" spans="1:6" x14ac:dyDescent="0.25">
      <c r="A65" s="144" t="s">
        <v>548</v>
      </c>
      <c r="B65" s="131"/>
      <c r="C65" s="131"/>
      <c r="D65" s="131"/>
      <c r="E65" s="131"/>
      <c r="F65" s="131"/>
    </row>
    <row r="66" spans="1:6" x14ac:dyDescent="0.25">
      <c r="A66" s="144" t="s">
        <v>549</v>
      </c>
      <c r="B66" s="132"/>
      <c r="C66" s="48"/>
      <c r="D66" s="132"/>
      <c r="E66" s="132"/>
      <c r="F66" s="132"/>
    </row>
    <row r="67" spans="1:6" x14ac:dyDescent="0.25">
      <c r="A67" s="49"/>
      <c r="B67" s="49"/>
      <c r="C67" s="49"/>
      <c r="D67" s="49"/>
      <c r="E67" s="49"/>
      <c r="F67" s="49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4" customWidth="1"/>
    <col min="2" max="3" width="16.42578125" style="64" customWidth="1"/>
    <col min="4" max="4" width="16.28515625" style="64" customWidth="1"/>
    <col min="5" max="5" width="17" style="64" customWidth="1"/>
    <col min="6" max="6" width="14.7109375" style="64" customWidth="1"/>
    <col min="7" max="7" width="15.5703125" style="64" customWidth="1"/>
    <col min="8" max="163" width="11.5703125" style="64"/>
    <col min="164" max="164" width="47.7109375" style="64" customWidth="1"/>
    <col min="165" max="166" width="16.42578125" style="64" customWidth="1"/>
    <col min="167" max="167" width="16.28515625" style="64" customWidth="1"/>
    <col min="168" max="168" width="17" style="64" customWidth="1"/>
    <col min="169" max="169" width="14.7109375" style="64" customWidth="1"/>
    <col min="170" max="170" width="15.5703125" style="64" customWidth="1"/>
    <col min="171" max="419" width="11.5703125" style="64"/>
    <col min="420" max="420" width="47.7109375" style="64" customWidth="1"/>
    <col min="421" max="422" width="16.42578125" style="64" customWidth="1"/>
    <col min="423" max="423" width="16.28515625" style="64" customWidth="1"/>
    <col min="424" max="424" width="17" style="64" customWidth="1"/>
    <col min="425" max="425" width="14.7109375" style="64" customWidth="1"/>
    <col min="426" max="426" width="15.5703125" style="64" customWidth="1"/>
    <col min="427" max="675" width="11.5703125" style="64"/>
    <col min="676" max="676" width="47.7109375" style="64" customWidth="1"/>
    <col min="677" max="678" width="16.42578125" style="64" customWidth="1"/>
    <col min="679" max="679" width="16.28515625" style="64" customWidth="1"/>
    <col min="680" max="680" width="17" style="64" customWidth="1"/>
    <col min="681" max="681" width="14.7109375" style="64" customWidth="1"/>
    <col min="682" max="682" width="15.5703125" style="64" customWidth="1"/>
    <col min="683" max="931" width="11.5703125" style="64"/>
    <col min="932" max="932" width="47.7109375" style="64" customWidth="1"/>
    <col min="933" max="934" width="16.42578125" style="64" customWidth="1"/>
    <col min="935" max="935" width="16.28515625" style="64" customWidth="1"/>
    <col min="936" max="936" width="17" style="64" customWidth="1"/>
    <col min="937" max="937" width="14.7109375" style="64" customWidth="1"/>
    <col min="938" max="938" width="15.5703125" style="64" customWidth="1"/>
    <col min="939" max="1187" width="11.5703125" style="64"/>
    <col min="1188" max="1188" width="47.7109375" style="64" customWidth="1"/>
    <col min="1189" max="1190" width="16.42578125" style="64" customWidth="1"/>
    <col min="1191" max="1191" width="16.28515625" style="64" customWidth="1"/>
    <col min="1192" max="1192" width="17" style="64" customWidth="1"/>
    <col min="1193" max="1193" width="14.7109375" style="64" customWidth="1"/>
    <col min="1194" max="1194" width="15.5703125" style="64" customWidth="1"/>
    <col min="1195" max="1443" width="11.5703125" style="64"/>
    <col min="1444" max="1444" width="47.7109375" style="64" customWidth="1"/>
    <col min="1445" max="1446" width="16.42578125" style="64" customWidth="1"/>
    <col min="1447" max="1447" width="16.28515625" style="64" customWidth="1"/>
    <col min="1448" max="1448" width="17" style="64" customWidth="1"/>
    <col min="1449" max="1449" width="14.7109375" style="64" customWidth="1"/>
    <col min="1450" max="1450" width="15.5703125" style="64" customWidth="1"/>
    <col min="1451" max="1699" width="11.5703125" style="64"/>
    <col min="1700" max="1700" width="47.7109375" style="64" customWidth="1"/>
    <col min="1701" max="1702" width="16.42578125" style="64" customWidth="1"/>
    <col min="1703" max="1703" width="16.28515625" style="64" customWidth="1"/>
    <col min="1704" max="1704" width="17" style="64" customWidth="1"/>
    <col min="1705" max="1705" width="14.7109375" style="64" customWidth="1"/>
    <col min="1706" max="1706" width="15.5703125" style="64" customWidth="1"/>
    <col min="1707" max="1955" width="11.5703125" style="64"/>
    <col min="1956" max="1956" width="47.7109375" style="64" customWidth="1"/>
    <col min="1957" max="1958" width="16.42578125" style="64" customWidth="1"/>
    <col min="1959" max="1959" width="16.28515625" style="64" customWidth="1"/>
    <col min="1960" max="1960" width="17" style="64" customWidth="1"/>
    <col min="1961" max="1961" width="14.7109375" style="64" customWidth="1"/>
    <col min="1962" max="1962" width="15.5703125" style="64" customWidth="1"/>
    <col min="1963" max="2211" width="11.5703125" style="64"/>
    <col min="2212" max="2212" width="47.7109375" style="64" customWidth="1"/>
    <col min="2213" max="2214" width="16.42578125" style="64" customWidth="1"/>
    <col min="2215" max="2215" width="16.28515625" style="64" customWidth="1"/>
    <col min="2216" max="2216" width="17" style="64" customWidth="1"/>
    <col min="2217" max="2217" width="14.7109375" style="64" customWidth="1"/>
    <col min="2218" max="2218" width="15.5703125" style="64" customWidth="1"/>
    <col min="2219" max="2467" width="11.5703125" style="64"/>
    <col min="2468" max="2468" width="47.7109375" style="64" customWidth="1"/>
    <col min="2469" max="2470" width="16.42578125" style="64" customWidth="1"/>
    <col min="2471" max="2471" width="16.28515625" style="64" customWidth="1"/>
    <col min="2472" max="2472" width="17" style="64" customWidth="1"/>
    <col min="2473" max="2473" width="14.7109375" style="64" customWidth="1"/>
    <col min="2474" max="2474" width="15.5703125" style="64" customWidth="1"/>
    <col min="2475" max="2723" width="11.5703125" style="64"/>
    <col min="2724" max="2724" width="47.7109375" style="64" customWidth="1"/>
    <col min="2725" max="2726" width="16.42578125" style="64" customWidth="1"/>
    <col min="2727" max="2727" width="16.28515625" style="64" customWidth="1"/>
    <col min="2728" max="2728" width="17" style="64" customWidth="1"/>
    <col min="2729" max="2729" width="14.7109375" style="64" customWidth="1"/>
    <col min="2730" max="2730" width="15.5703125" style="64" customWidth="1"/>
    <col min="2731" max="2979" width="11.5703125" style="64"/>
    <col min="2980" max="2980" width="47.7109375" style="64" customWidth="1"/>
    <col min="2981" max="2982" width="16.42578125" style="64" customWidth="1"/>
    <col min="2983" max="2983" width="16.28515625" style="64" customWidth="1"/>
    <col min="2984" max="2984" width="17" style="64" customWidth="1"/>
    <col min="2985" max="2985" width="14.7109375" style="64" customWidth="1"/>
    <col min="2986" max="2986" width="15.5703125" style="64" customWidth="1"/>
    <col min="2987" max="3235" width="11.5703125" style="64"/>
    <col min="3236" max="3236" width="47.7109375" style="64" customWidth="1"/>
    <col min="3237" max="3238" width="16.42578125" style="64" customWidth="1"/>
    <col min="3239" max="3239" width="16.28515625" style="64" customWidth="1"/>
    <col min="3240" max="3240" width="17" style="64" customWidth="1"/>
    <col min="3241" max="3241" width="14.7109375" style="64" customWidth="1"/>
    <col min="3242" max="3242" width="15.5703125" style="64" customWidth="1"/>
    <col min="3243" max="3491" width="11.5703125" style="64"/>
    <col min="3492" max="3492" width="47.7109375" style="64" customWidth="1"/>
    <col min="3493" max="3494" width="16.42578125" style="64" customWidth="1"/>
    <col min="3495" max="3495" width="16.28515625" style="64" customWidth="1"/>
    <col min="3496" max="3496" width="17" style="64" customWidth="1"/>
    <col min="3497" max="3497" width="14.7109375" style="64" customWidth="1"/>
    <col min="3498" max="3498" width="15.5703125" style="64" customWidth="1"/>
    <col min="3499" max="3747" width="11.5703125" style="64"/>
    <col min="3748" max="3748" width="47.7109375" style="64" customWidth="1"/>
    <col min="3749" max="3750" width="16.42578125" style="64" customWidth="1"/>
    <col min="3751" max="3751" width="16.28515625" style="64" customWidth="1"/>
    <col min="3752" max="3752" width="17" style="64" customWidth="1"/>
    <col min="3753" max="3753" width="14.7109375" style="64" customWidth="1"/>
    <col min="3754" max="3754" width="15.5703125" style="64" customWidth="1"/>
    <col min="3755" max="4003" width="11.5703125" style="64"/>
    <col min="4004" max="4004" width="47.7109375" style="64" customWidth="1"/>
    <col min="4005" max="4006" width="16.42578125" style="64" customWidth="1"/>
    <col min="4007" max="4007" width="16.28515625" style="64" customWidth="1"/>
    <col min="4008" max="4008" width="17" style="64" customWidth="1"/>
    <col min="4009" max="4009" width="14.7109375" style="64" customWidth="1"/>
    <col min="4010" max="4010" width="15.5703125" style="64" customWidth="1"/>
    <col min="4011" max="4259" width="11.5703125" style="64"/>
    <col min="4260" max="4260" width="47.7109375" style="64" customWidth="1"/>
    <col min="4261" max="4262" width="16.42578125" style="64" customWidth="1"/>
    <col min="4263" max="4263" width="16.28515625" style="64" customWidth="1"/>
    <col min="4264" max="4264" width="17" style="64" customWidth="1"/>
    <col min="4265" max="4265" width="14.7109375" style="64" customWidth="1"/>
    <col min="4266" max="4266" width="15.5703125" style="64" customWidth="1"/>
    <col min="4267" max="4515" width="11.5703125" style="64"/>
    <col min="4516" max="4516" width="47.7109375" style="64" customWidth="1"/>
    <col min="4517" max="4518" width="16.42578125" style="64" customWidth="1"/>
    <col min="4519" max="4519" width="16.28515625" style="64" customWidth="1"/>
    <col min="4520" max="4520" width="17" style="64" customWidth="1"/>
    <col min="4521" max="4521" width="14.7109375" style="64" customWidth="1"/>
    <col min="4522" max="4522" width="15.5703125" style="64" customWidth="1"/>
    <col min="4523" max="4771" width="11.5703125" style="64"/>
    <col min="4772" max="4772" width="47.7109375" style="64" customWidth="1"/>
    <col min="4773" max="4774" width="16.42578125" style="64" customWidth="1"/>
    <col min="4775" max="4775" width="16.28515625" style="64" customWidth="1"/>
    <col min="4776" max="4776" width="17" style="64" customWidth="1"/>
    <col min="4777" max="4777" width="14.7109375" style="64" customWidth="1"/>
    <col min="4778" max="4778" width="15.5703125" style="64" customWidth="1"/>
    <col min="4779" max="5027" width="11.5703125" style="64"/>
    <col min="5028" max="5028" width="47.7109375" style="64" customWidth="1"/>
    <col min="5029" max="5030" width="16.42578125" style="64" customWidth="1"/>
    <col min="5031" max="5031" width="16.28515625" style="64" customWidth="1"/>
    <col min="5032" max="5032" width="17" style="64" customWidth="1"/>
    <col min="5033" max="5033" width="14.7109375" style="64" customWidth="1"/>
    <col min="5034" max="5034" width="15.5703125" style="64" customWidth="1"/>
    <col min="5035" max="5283" width="11.5703125" style="64"/>
    <col min="5284" max="5284" width="47.7109375" style="64" customWidth="1"/>
    <col min="5285" max="5286" width="16.42578125" style="64" customWidth="1"/>
    <col min="5287" max="5287" width="16.28515625" style="64" customWidth="1"/>
    <col min="5288" max="5288" width="17" style="64" customWidth="1"/>
    <col min="5289" max="5289" width="14.7109375" style="64" customWidth="1"/>
    <col min="5290" max="5290" width="15.5703125" style="64" customWidth="1"/>
    <col min="5291" max="5539" width="11.5703125" style="64"/>
    <col min="5540" max="5540" width="47.7109375" style="64" customWidth="1"/>
    <col min="5541" max="5542" width="16.42578125" style="64" customWidth="1"/>
    <col min="5543" max="5543" width="16.28515625" style="64" customWidth="1"/>
    <col min="5544" max="5544" width="17" style="64" customWidth="1"/>
    <col min="5545" max="5545" width="14.7109375" style="64" customWidth="1"/>
    <col min="5546" max="5546" width="15.5703125" style="64" customWidth="1"/>
    <col min="5547" max="5795" width="11.5703125" style="64"/>
    <col min="5796" max="5796" width="47.7109375" style="64" customWidth="1"/>
    <col min="5797" max="5798" width="16.42578125" style="64" customWidth="1"/>
    <col min="5799" max="5799" width="16.28515625" style="64" customWidth="1"/>
    <col min="5800" max="5800" width="17" style="64" customWidth="1"/>
    <col min="5801" max="5801" width="14.7109375" style="64" customWidth="1"/>
    <col min="5802" max="5802" width="15.5703125" style="64" customWidth="1"/>
    <col min="5803" max="6051" width="11.5703125" style="64"/>
    <col min="6052" max="6052" width="47.7109375" style="64" customWidth="1"/>
    <col min="6053" max="6054" width="16.42578125" style="64" customWidth="1"/>
    <col min="6055" max="6055" width="16.28515625" style="64" customWidth="1"/>
    <col min="6056" max="6056" width="17" style="64" customWidth="1"/>
    <col min="6057" max="6057" width="14.7109375" style="64" customWidth="1"/>
    <col min="6058" max="6058" width="15.5703125" style="64" customWidth="1"/>
    <col min="6059" max="6307" width="11.5703125" style="64"/>
    <col min="6308" max="6308" width="47.7109375" style="64" customWidth="1"/>
    <col min="6309" max="6310" width="16.42578125" style="64" customWidth="1"/>
    <col min="6311" max="6311" width="16.28515625" style="64" customWidth="1"/>
    <col min="6312" max="6312" width="17" style="64" customWidth="1"/>
    <col min="6313" max="6313" width="14.7109375" style="64" customWidth="1"/>
    <col min="6314" max="6314" width="15.5703125" style="64" customWidth="1"/>
    <col min="6315" max="6563" width="11.5703125" style="64"/>
    <col min="6564" max="6564" width="47.7109375" style="64" customWidth="1"/>
    <col min="6565" max="6566" width="16.42578125" style="64" customWidth="1"/>
    <col min="6567" max="6567" width="16.28515625" style="64" customWidth="1"/>
    <col min="6568" max="6568" width="17" style="64" customWidth="1"/>
    <col min="6569" max="6569" width="14.7109375" style="64" customWidth="1"/>
    <col min="6570" max="6570" width="15.5703125" style="64" customWidth="1"/>
    <col min="6571" max="6819" width="11.5703125" style="64"/>
    <col min="6820" max="6820" width="47.7109375" style="64" customWidth="1"/>
    <col min="6821" max="6822" width="16.42578125" style="64" customWidth="1"/>
    <col min="6823" max="6823" width="16.28515625" style="64" customWidth="1"/>
    <col min="6824" max="6824" width="17" style="64" customWidth="1"/>
    <col min="6825" max="6825" width="14.7109375" style="64" customWidth="1"/>
    <col min="6826" max="6826" width="15.5703125" style="64" customWidth="1"/>
    <col min="6827" max="7075" width="11.5703125" style="64"/>
    <col min="7076" max="7076" width="47.7109375" style="64" customWidth="1"/>
    <col min="7077" max="7078" width="16.42578125" style="64" customWidth="1"/>
    <col min="7079" max="7079" width="16.28515625" style="64" customWidth="1"/>
    <col min="7080" max="7080" width="17" style="64" customWidth="1"/>
    <col min="7081" max="7081" width="14.7109375" style="64" customWidth="1"/>
    <col min="7082" max="7082" width="15.5703125" style="64" customWidth="1"/>
    <col min="7083" max="7331" width="11.5703125" style="64"/>
    <col min="7332" max="7332" width="47.7109375" style="64" customWidth="1"/>
    <col min="7333" max="7334" width="16.42578125" style="64" customWidth="1"/>
    <col min="7335" max="7335" width="16.28515625" style="64" customWidth="1"/>
    <col min="7336" max="7336" width="17" style="64" customWidth="1"/>
    <col min="7337" max="7337" width="14.7109375" style="64" customWidth="1"/>
    <col min="7338" max="7338" width="15.5703125" style="64" customWidth="1"/>
    <col min="7339" max="7587" width="11.5703125" style="64"/>
    <col min="7588" max="7588" width="47.7109375" style="64" customWidth="1"/>
    <col min="7589" max="7590" width="16.42578125" style="64" customWidth="1"/>
    <col min="7591" max="7591" width="16.28515625" style="64" customWidth="1"/>
    <col min="7592" max="7592" width="17" style="64" customWidth="1"/>
    <col min="7593" max="7593" width="14.7109375" style="64" customWidth="1"/>
    <col min="7594" max="7594" width="15.5703125" style="64" customWidth="1"/>
    <col min="7595" max="7843" width="11.5703125" style="64"/>
    <col min="7844" max="7844" width="47.7109375" style="64" customWidth="1"/>
    <col min="7845" max="7846" width="16.42578125" style="64" customWidth="1"/>
    <col min="7847" max="7847" width="16.28515625" style="64" customWidth="1"/>
    <col min="7848" max="7848" width="17" style="64" customWidth="1"/>
    <col min="7849" max="7849" width="14.7109375" style="64" customWidth="1"/>
    <col min="7850" max="7850" width="15.5703125" style="64" customWidth="1"/>
    <col min="7851" max="8099" width="11.5703125" style="64"/>
    <col min="8100" max="8100" width="47.7109375" style="64" customWidth="1"/>
    <col min="8101" max="8102" width="16.42578125" style="64" customWidth="1"/>
    <col min="8103" max="8103" width="16.28515625" style="64" customWidth="1"/>
    <col min="8104" max="8104" width="17" style="64" customWidth="1"/>
    <col min="8105" max="8105" width="14.7109375" style="64" customWidth="1"/>
    <col min="8106" max="8106" width="15.5703125" style="64" customWidth="1"/>
    <col min="8107" max="8355" width="11.5703125" style="64"/>
    <col min="8356" max="8356" width="47.7109375" style="64" customWidth="1"/>
    <col min="8357" max="8358" width="16.42578125" style="64" customWidth="1"/>
    <col min="8359" max="8359" width="16.28515625" style="64" customWidth="1"/>
    <col min="8360" max="8360" width="17" style="64" customWidth="1"/>
    <col min="8361" max="8361" width="14.7109375" style="64" customWidth="1"/>
    <col min="8362" max="8362" width="15.5703125" style="64" customWidth="1"/>
    <col min="8363" max="8611" width="11.5703125" style="64"/>
    <col min="8612" max="8612" width="47.7109375" style="64" customWidth="1"/>
    <col min="8613" max="8614" width="16.42578125" style="64" customWidth="1"/>
    <col min="8615" max="8615" width="16.28515625" style="64" customWidth="1"/>
    <col min="8616" max="8616" width="17" style="64" customWidth="1"/>
    <col min="8617" max="8617" width="14.7109375" style="64" customWidth="1"/>
    <col min="8618" max="8618" width="15.5703125" style="64" customWidth="1"/>
    <col min="8619" max="8867" width="11.5703125" style="64"/>
    <col min="8868" max="8868" width="47.7109375" style="64" customWidth="1"/>
    <col min="8869" max="8870" width="16.42578125" style="64" customWidth="1"/>
    <col min="8871" max="8871" width="16.28515625" style="64" customWidth="1"/>
    <col min="8872" max="8872" width="17" style="64" customWidth="1"/>
    <col min="8873" max="8873" width="14.7109375" style="64" customWidth="1"/>
    <col min="8874" max="8874" width="15.5703125" style="64" customWidth="1"/>
    <col min="8875" max="9123" width="11.5703125" style="64"/>
    <col min="9124" max="9124" width="47.7109375" style="64" customWidth="1"/>
    <col min="9125" max="9126" width="16.42578125" style="64" customWidth="1"/>
    <col min="9127" max="9127" width="16.28515625" style="64" customWidth="1"/>
    <col min="9128" max="9128" width="17" style="64" customWidth="1"/>
    <col min="9129" max="9129" width="14.7109375" style="64" customWidth="1"/>
    <col min="9130" max="9130" width="15.5703125" style="64" customWidth="1"/>
    <col min="9131" max="9379" width="11.5703125" style="64"/>
    <col min="9380" max="9380" width="47.7109375" style="64" customWidth="1"/>
    <col min="9381" max="9382" width="16.42578125" style="64" customWidth="1"/>
    <col min="9383" max="9383" width="16.28515625" style="64" customWidth="1"/>
    <col min="9384" max="9384" width="17" style="64" customWidth="1"/>
    <col min="9385" max="9385" width="14.7109375" style="64" customWidth="1"/>
    <col min="9386" max="9386" width="15.5703125" style="64" customWidth="1"/>
    <col min="9387" max="9635" width="11.5703125" style="64"/>
    <col min="9636" max="9636" width="47.7109375" style="64" customWidth="1"/>
    <col min="9637" max="9638" width="16.42578125" style="64" customWidth="1"/>
    <col min="9639" max="9639" width="16.28515625" style="64" customWidth="1"/>
    <col min="9640" max="9640" width="17" style="64" customWidth="1"/>
    <col min="9641" max="9641" width="14.7109375" style="64" customWidth="1"/>
    <col min="9642" max="9642" width="15.5703125" style="64" customWidth="1"/>
    <col min="9643" max="9891" width="11.5703125" style="64"/>
    <col min="9892" max="9892" width="47.7109375" style="64" customWidth="1"/>
    <col min="9893" max="9894" width="16.42578125" style="64" customWidth="1"/>
    <col min="9895" max="9895" width="16.28515625" style="64" customWidth="1"/>
    <col min="9896" max="9896" width="17" style="64" customWidth="1"/>
    <col min="9897" max="9897" width="14.7109375" style="64" customWidth="1"/>
    <col min="9898" max="9898" width="15.5703125" style="64" customWidth="1"/>
    <col min="9899" max="10147" width="11.5703125" style="64"/>
    <col min="10148" max="10148" width="47.7109375" style="64" customWidth="1"/>
    <col min="10149" max="10150" width="16.42578125" style="64" customWidth="1"/>
    <col min="10151" max="10151" width="16.28515625" style="64" customWidth="1"/>
    <col min="10152" max="10152" width="17" style="64" customWidth="1"/>
    <col min="10153" max="10153" width="14.7109375" style="64" customWidth="1"/>
    <col min="10154" max="10154" width="15.5703125" style="64" customWidth="1"/>
    <col min="10155" max="10403" width="11.5703125" style="64"/>
    <col min="10404" max="10404" width="47.7109375" style="64" customWidth="1"/>
    <col min="10405" max="10406" width="16.42578125" style="64" customWidth="1"/>
    <col min="10407" max="10407" width="16.28515625" style="64" customWidth="1"/>
    <col min="10408" max="10408" width="17" style="64" customWidth="1"/>
    <col min="10409" max="10409" width="14.7109375" style="64" customWidth="1"/>
    <col min="10410" max="10410" width="15.5703125" style="64" customWidth="1"/>
    <col min="10411" max="10659" width="11.5703125" style="64"/>
    <col min="10660" max="10660" width="47.7109375" style="64" customWidth="1"/>
    <col min="10661" max="10662" width="16.42578125" style="64" customWidth="1"/>
    <col min="10663" max="10663" width="16.28515625" style="64" customWidth="1"/>
    <col min="10664" max="10664" width="17" style="64" customWidth="1"/>
    <col min="10665" max="10665" width="14.7109375" style="64" customWidth="1"/>
    <col min="10666" max="10666" width="15.5703125" style="64" customWidth="1"/>
    <col min="10667" max="10915" width="11.5703125" style="64"/>
    <col min="10916" max="10916" width="47.7109375" style="64" customWidth="1"/>
    <col min="10917" max="10918" width="16.42578125" style="64" customWidth="1"/>
    <col min="10919" max="10919" width="16.28515625" style="64" customWidth="1"/>
    <col min="10920" max="10920" width="17" style="64" customWidth="1"/>
    <col min="10921" max="10921" width="14.7109375" style="64" customWidth="1"/>
    <col min="10922" max="10922" width="15.5703125" style="64" customWidth="1"/>
    <col min="10923" max="11171" width="11.5703125" style="64"/>
    <col min="11172" max="11172" width="47.7109375" style="64" customWidth="1"/>
    <col min="11173" max="11174" width="16.42578125" style="64" customWidth="1"/>
    <col min="11175" max="11175" width="16.28515625" style="64" customWidth="1"/>
    <col min="11176" max="11176" width="17" style="64" customWidth="1"/>
    <col min="11177" max="11177" width="14.7109375" style="64" customWidth="1"/>
    <col min="11178" max="11178" width="15.5703125" style="64" customWidth="1"/>
    <col min="11179" max="11427" width="11.5703125" style="64"/>
    <col min="11428" max="11428" width="47.7109375" style="64" customWidth="1"/>
    <col min="11429" max="11430" width="16.42578125" style="64" customWidth="1"/>
    <col min="11431" max="11431" width="16.28515625" style="64" customWidth="1"/>
    <col min="11432" max="11432" width="17" style="64" customWidth="1"/>
    <col min="11433" max="11433" width="14.7109375" style="64" customWidth="1"/>
    <col min="11434" max="11434" width="15.5703125" style="64" customWidth="1"/>
    <col min="11435" max="11683" width="11.5703125" style="64"/>
    <col min="11684" max="11684" width="47.7109375" style="64" customWidth="1"/>
    <col min="11685" max="11686" width="16.42578125" style="64" customWidth="1"/>
    <col min="11687" max="11687" width="16.28515625" style="64" customWidth="1"/>
    <col min="11688" max="11688" width="17" style="64" customWidth="1"/>
    <col min="11689" max="11689" width="14.7109375" style="64" customWidth="1"/>
    <col min="11690" max="11690" width="15.5703125" style="64" customWidth="1"/>
    <col min="11691" max="11939" width="11.5703125" style="64"/>
    <col min="11940" max="11940" width="47.7109375" style="64" customWidth="1"/>
    <col min="11941" max="11942" width="16.42578125" style="64" customWidth="1"/>
    <col min="11943" max="11943" width="16.28515625" style="64" customWidth="1"/>
    <col min="11944" max="11944" width="17" style="64" customWidth="1"/>
    <col min="11945" max="11945" width="14.7109375" style="64" customWidth="1"/>
    <col min="11946" max="11946" width="15.5703125" style="64" customWidth="1"/>
    <col min="11947" max="12195" width="11.5703125" style="64"/>
    <col min="12196" max="12196" width="47.7109375" style="64" customWidth="1"/>
    <col min="12197" max="12198" width="16.42578125" style="64" customWidth="1"/>
    <col min="12199" max="12199" width="16.28515625" style="64" customWidth="1"/>
    <col min="12200" max="12200" width="17" style="64" customWidth="1"/>
    <col min="12201" max="12201" width="14.7109375" style="64" customWidth="1"/>
    <col min="12202" max="12202" width="15.5703125" style="64" customWidth="1"/>
    <col min="12203" max="12451" width="11.5703125" style="64"/>
    <col min="12452" max="12452" width="47.7109375" style="64" customWidth="1"/>
    <col min="12453" max="12454" width="16.42578125" style="64" customWidth="1"/>
    <col min="12455" max="12455" width="16.28515625" style="64" customWidth="1"/>
    <col min="12456" max="12456" width="17" style="64" customWidth="1"/>
    <col min="12457" max="12457" width="14.7109375" style="64" customWidth="1"/>
    <col min="12458" max="12458" width="15.5703125" style="64" customWidth="1"/>
    <col min="12459" max="12707" width="11.5703125" style="64"/>
    <col min="12708" max="12708" width="47.7109375" style="64" customWidth="1"/>
    <col min="12709" max="12710" width="16.42578125" style="64" customWidth="1"/>
    <col min="12711" max="12711" width="16.28515625" style="64" customWidth="1"/>
    <col min="12712" max="12712" width="17" style="64" customWidth="1"/>
    <col min="12713" max="12713" width="14.7109375" style="64" customWidth="1"/>
    <col min="12714" max="12714" width="15.5703125" style="64" customWidth="1"/>
    <col min="12715" max="12963" width="11.5703125" style="64"/>
    <col min="12964" max="12964" width="47.7109375" style="64" customWidth="1"/>
    <col min="12965" max="12966" width="16.42578125" style="64" customWidth="1"/>
    <col min="12967" max="12967" width="16.28515625" style="64" customWidth="1"/>
    <col min="12968" max="12968" width="17" style="64" customWidth="1"/>
    <col min="12969" max="12969" width="14.7109375" style="64" customWidth="1"/>
    <col min="12970" max="12970" width="15.5703125" style="64" customWidth="1"/>
    <col min="12971" max="13219" width="11.5703125" style="64"/>
    <col min="13220" max="13220" width="47.7109375" style="64" customWidth="1"/>
    <col min="13221" max="13222" width="16.42578125" style="64" customWidth="1"/>
    <col min="13223" max="13223" width="16.28515625" style="64" customWidth="1"/>
    <col min="13224" max="13224" width="17" style="64" customWidth="1"/>
    <col min="13225" max="13225" width="14.7109375" style="64" customWidth="1"/>
    <col min="13226" max="13226" width="15.5703125" style="64" customWidth="1"/>
    <col min="13227" max="13475" width="11.5703125" style="64"/>
    <col min="13476" max="13476" width="47.7109375" style="64" customWidth="1"/>
    <col min="13477" max="13478" width="16.42578125" style="64" customWidth="1"/>
    <col min="13479" max="13479" width="16.28515625" style="64" customWidth="1"/>
    <col min="13480" max="13480" width="17" style="64" customWidth="1"/>
    <col min="13481" max="13481" width="14.7109375" style="64" customWidth="1"/>
    <col min="13482" max="13482" width="15.5703125" style="64" customWidth="1"/>
    <col min="13483" max="13731" width="11.5703125" style="64"/>
    <col min="13732" max="13732" width="47.7109375" style="64" customWidth="1"/>
    <col min="13733" max="13734" width="16.42578125" style="64" customWidth="1"/>
    <col min="13735" max="13735" width="16.28515625" style="64" customWidth="1"/>
    <col min="13736" max="13736" width="17" style="64" customWidth="1"/>
    <col min="13737" max="13737" width="14.7109375" style="64" customWidth="1"/>
    <col min="13738" max="13738" width="15.5703125" style="64" customWidth="1"/>
    <col min="13739" max="13987" width="11.5703125" style="64"/>
    <col min="13988" max="13988" width="47.7109375" style="64" customWidth="1"/>
    <col min="13989" max="13990" width="16.42578125" style="64" customWidth="1"/>
    <col min="13991" max="13991" width="16.28515625" style="64" customWidth="1"/>
    <col min="13992" max="13992" width="17" style="64" customWidth="1"/>
    <col min="13993" max="13993" width="14.7109375" style="64" customWidth="1"/>
    <col min="13994" max="13994" width="15.5703125" style="64" customWidth="1"/>
    <col min="13995" max="14243" width="11.5703125" style="64"/>
    <col min="14244" max="14244" width="47.7109375" style="64" customWidth="1"/>
    <col min="14245" max="14246" width="16.42578125" style="64" customWidth="1"/>
    <col min="14247" max="14247" width="16.28515625" style="64" customWidth="1"/>
    <col min="14248" max="14248" width="17" style="64" customWidth="1"/>
    <col min="14249" max="14249" width="14.7109375" style="64" customWidth="1"/>
    <col min="14250" max="14250" width="15.5703125" style="64" customWidth="1"/>
    <col min="14251" max="14499" width="11.5703125" style="64"/>
    <col min="14500" max="14500" width="47.7109375" style="64" customWidth="1"/>
    <col min="14501" max="14502" width="16.42578125" style="64" customWidth="1"/>
    <col min="14503" max="14503" width="16.28515625" style="64" customWidth="1"/>
    <col min="14504" max="14504" width="17" style="64" customWidth="1"/>
    <col min="14505" max="14505" width="14.7109375" style="64" customWidth="1"/>
    <col min="14506" max="14506" width="15.5703125" style="64" customWidth="1"/>
    <col min="14507" max="14755" width="11.5703125" style="64"/>
    <col min="14756" max="14756" width="47.7109375" style="64" customWidth="1"/>
    <col min="14757" max="14758" width="16.42578125" style="64" customWidth="1"/>
    <col min="14759" max="14759" width="16.28515625" style="64" customWidth="1"/>
    <col min="14760" max="14760" width="17" style="64" customWidth="1"/>
    <col min="14761" max="14761" width="14.7109375" style="64" customWidth="1"/>
    <col min="14762" max="14762" width="15.5703125" style="64" customWidth="1"/>
    <col min="14763" max="15011" width="11.5703125" style="64"/>
    <col min="15012" max="15012" width="47.7109375" style="64" customWidth="1"/>
    <col min="15013" max="15014" width="16.42578125" style="64" customWidth="1"/>
    <col min="15015" max="15015" width="16.28515625" style="64" customWidth="1"/>
    <col min="15016" max="15016" width="17" style="64" customWidth="1"/>
    <col min="15017" max="15017" width="14.7109375" style="64" customWidth="1"/>
    <col min="15018" max="15018" width="15.5703125" style="64" customWidth="1"/>
    <col min="15019" max="15267" width="11.5703125" style="64"/>
    <col min="15268" max="15268" width="47.7109375" style="64" customWidth="1"/>
    <col min="15269" max="15270" width="16.42578125" style="64" customWidth="1"/>
    <col min="15271" max="15271" width="16.28515625" style="64" customWidth="1"/>
    <col min="15272" max="15272" width="17" style="64" customWidth="1"/>
    <col min="15273" max="15273" width="14.7109375" style="64" customWidth="1"/>
    <col min="15274" max="15274" width="15.5703125" style="64" customWidth="1"/>
    <col min="15275" max="15523" width="11.5703125" style="64"/>
    <col min="15524" max="15524" width="47.7109375" style="64" customWidth="1"/>
    <col min="15525" max="15526" width="16.42578125" style="64" customWidth="1"/>
    <col min="15527" max="15527" width="16.28515625" style="64" customWidth="1"/>
    <col min="15528" max="15528" width="17" style="64" customWidth="1"/>
    <col min="15529" max="15529" width="14.7109375" style="64" customWidth="1"/>
    <col min="15530" max="15530" width="15.5703125" style="64" customWidth="1"/>
    <col min="15531" max="15779" width="11.5703125" style="64"/>
    <col min="15780" max="15780" width="47.7109375" style="64" customWidth="1"/>
    <col min="15781" max="15782" width="16.42578125" style="64" customWidth="1"/>
    <col min="15783" max="15783" width="16.28515625" style="64" customWidth="1"/>
    <col min="15784" max="15784" width="17" style="64" customWidth="1"/>
    <col min="15785" max="15785" width="14.7109375" style="64" customWidth="1"/>
    <col min="15786" max="15786" width="15.5703125" style="64" customWidth="1"/>
    <col min="15787" max="16035" width="11.5703125" style="64"/>
    <col min="16036" max="16036" width="47.7109375" style="64" customWidth="1"/>
    <col min="16037" max="16038" width="16.42578125" style="64" customWidth="1"/>
    <col min="16039" max="16039" width="16.28515625" style="64" customWidth="1"/>
    <col min="16040" max="16040" width="17" style="64" customWidth="1"/>
    <col min="16041" max="16041" width="14.7109375" style="64" customWidth="1"/>
    <col min="16042" max="16042" width="15.5703125" style="64" customWidth="1"/>
    <col min="16043" max="16384" width="11.5703125" style="64"/>
  </cols>
  <sheetData>
    <row r="1" spans="1:7" x14ac:dyDescent="0.25">
      <c r="A1" s="351" t="s">
        <v>439</v>
      </c>
      <c r="B1" s="351"/>
      <c r="C1" s="351"/>
      <c r="D1" s="351"/>
      <c r="E1" s="351"/>
      <c r="F1" s="351"/>
      <c r="G1" s="351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21" t="s">
        <v>440</v>
      </c>
      <c r="B3" s="122"/>
      <c r="C3" s="122"/>
      <c r="D3" s="122"/>
      <c r="E3" s="122"/>
      <c r="F3" s="122"/>
      <c r="G3" s="123"/>
    </row>
    <row r="4" spans="1:7" x14ac:dyDescent="0.25">
      <c r="A4" s="121" t="s">
        <v>2</v>
      </c>
      <c r="B4" s="122"/>
      <c r="C4" s="122"/>
      <c r="D4" s="122"/>
      <c r="E4" s="122"/>
      <c r="F4" s="122"/>
      <c r="G4" s="123"/>
    </row>
    <row r="5" spans="1:7" x14ac:dyDescent="0.25">
      <c r="A5" s="121" t="s">
        <v>441</v>
      </c>
      <c r="B5" s="122"/>
      <c r="C5" s="122"/>
      <c r="D5" s="122"/>
      <c r="E5" s="122"/>
      <c r="F5" s="122"/>
      <c r="G5" s="123"/>
    </row>
    <row r="6" spans="1:7" x14ac:dyDescent="0.25">
      <c r="A6" s="349" t="s">
        <v>442</v>
      </c>
      <c r="B6" s="31">
        <v>2022</v>
      </c>
      <c r="C6" s="349">
        <f>+B6+1</f>
        <v>2023</v>
      </c>
      <c r="D6" s="349">
        <f>+C6+1</f>
        <v>2024</v>
      </c>
      <c r="E6" s="349">
        <f>+D6+1</f>
        <v>2025</v>
      </c>
      <c r="F6" s="349">
        <f>+E6+1</f>
        <v>2026</v>
      </c>
      <c r="G6" s="349">
        <f>+F6+1</f>
        <v>2027</v>
      </c>
    </row>
    <row r="7" spans="1:7" ht="83.25" customHeight="1" x14ac:dyDescent="0.25">
      <c r="A7" s="350"/>
      <c r="B7" s="65" t="s">
        <v>443</v>
      </c>
      <c r="C7" s="350"/>
      <c r="D7" s="350"/>
      <c r="E7" s="350"/>
      <c r="F7" s="350"/>
      <c r="G7" s="350"/>
    </row>
    <row r="8" spans="1:7" ht="30" x14ac:dyDescent="0.25">
      <c r="A8" s="66" t="s">
        <v>444</v>
      </c>
      <c r="B8" s="30">
        <f>SUM(B9:B20)</f>
        <v>0</v>
      </c>
      <c r="C8" s="30">
        <f t="shared" ref="C8:G8" si="0">SUM(C9:C20)</f>
        <v>0</v>
      </c>
      <c r="D8" s="30">
        <f t="shared" si="0"/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</row>
    <row r="9" spans="1:7" x14ac:dyDescent="0.25">
      <c r="A9" s="58" t="s">
        <v>234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8" t="s">
        <v>235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8" t="s">
        <v>236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8" t="s">
        <v>445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8" t="s">
        <v>238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x14ac:dyDescent="0.25">
      <c r="A14" s="58" t="s">
        <v>239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ht="30" x14ac:dyDescent="0.25">
      <c r="A15" s="59" t="s">
        <v>446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9" t="s">
        <v>447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60" t="s">
        <v>448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58" t="s">
        <v>259</v>
      </c>
      <c r="B18" s="55">
        <v>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</row>
    <row r="19" spans="1:7" x14ac:dyDescent="0.25">
      <c r="A19" s="58" t="s">
        <v>260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8" t="s">
        <v>449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5"/>
      <c r="B21" s="55"/>
      <c r="C21" s="55"/>
      <c r="D21" s="55"/>
      <c r="E21" s="55"/>
      <c r="F21" s="55"/>
      <c r="G21" s="55"/>
    </row>
    <row r="22" spans="1:7" x14ac:dyDescent="0.25">
      <c r="A22" s="61" t="s">
        <v>450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58" t="s">
        <v>451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8" t="s">
        <v>452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8" t="s">
        <v>453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ht="30" x14ac:dyDescent="0.25">
      <c r="A26" s="59" t="s">
        <v>285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8" t="s">
        <v>286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55"/>
      <c r="B28" s="55"/>
      <c r="C28" s="55"/>
      <c r="D28" s="55"/>
      <c r="E28" s="55"/>
      <c r="F28" s="55"/>
      <c r="G28" s="55"/>
    </row>
    <row r="29" spans="1:7" x14ac:dyDescent="0.25">
      <c r="A29" s="61" t="s">
        <v>454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58" t="s">
        <v>289</v>
      </c>
      <c r="B30" s="55">
        <v>0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  <row r="32" spans="1:7" x14ac:dyDescent="0.25">
      <c r="A32" s="67" t="s">
        <v>455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55"/>
      <c r="B33" s="55"/>
      <c r="C33" s="55"/>
      <c r="D33" s="55"/>
      <c r="E33" s="55"/>
      <c r="F33" s="55"/>
      <c r="G33" s="55"/>
    </row>
    <row r="34" spans="1:7" x14ac:dyDescent="0.25">
      <c r="A34" s="61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68" t="s">
        <v>456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</row>
    <row r="36" spans="1:7" ht="45" customHeight="1" x14ac:dyDescent="0.25">
      <c r="A36" s="68" t="s">
        <v>293</v>
      </c>
      <c r="B36" s="55">
        <v>0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</row>
    <row r="37" spans="1:7" x14ac:dyDescent="0.25">
      <c r="A37" s="61" t="s">
        <v>457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69"/>
      <c r="B38" s="63"/>
      <c r="C38" s="63"/>
      <c r="D38" s="63"/>
      <c r="E38" s="63"/>
      <c r="F38" s="63"/>
      <c r="G38" s="63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352" t="s">
        <v>458</v>
      </c>
      <c r="B1" s="352"/>
      <c r="C1" s="352"/>
      <c r="D1" s="352"/>
      <c r="E1" s="352"/>
      <c r="F1" s="352"/>
      <c r="G1" s="352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459</v>
      </c>
      <c r="B3" s="104"/>
      <c r="C3" s="104"/>
      <c r="D3" s="104"/>
      <c r="E3" s="104"/>
      <c r="F3" s="104"/>
      <c r="G3" s="105"/>
    </row>
    <row r="4" spans="1:7" x14ac:dyDescent="0.25">
      <c r="A4" s="103" t="s">
        <v>2</v>
      </c>
      <c r="B4" s="104"/>
      <c r="C4" s="104"/>
      <c r="D4" s="104"/>
      <c r="E4" s="104"/>
      <c r="F4" s="104"/>
      <c r="G4" s="105"/>
    </row>
    <row r="5" spans="1:7" x14ac:dyDescent="0.25">
      <c r="A5" s="103" t="s">
        <v>441</v>
      </c>
      <c r="B5" s="104"/>
      <c r="C5" s="104"/>
      <c r="D5" s="104"/>
      <c r="E5" s="104"/>
      <c r="F5" s="104"/>
      <c r="G5" s="105"/>
    </row>
    <row r="6" spans="1:7" x14ac:dyDescent="0.25">
      <c r="A6" s="353" t="s">
        <v>460</v>
      </c>
      <c r="B6" s="31">
        <v>2022</v>
      </c>
      <c r="C6" s="349">
        <f>+B6+1</f>
        <v>2023</v>
      </c>
      <c r="D6" s="349">
        <f>+C6+1</f>
        <v>2024</v>
      </c>
      <c r="E6" s="349">
        <f>+D6+1</f>
        <v>2025</v>
      </c>
      <c r="F6" s="349">
        <f>+E6+1</f>
        <v>2026</v>
      </c>
      <c r="G6" s="349">
        <f>+F6+1</f>
        <v>2027</v>
      </c>
    </row>
    <row r="7" spans="1:7" ht="57.75" customHeight="1" x14ac:dyDescent="0.25">
      <c r="A7" s="354"/>
      <c r="B7" s="32" t="s">
        <v>443</v>
      </c>
      <c r="C7" s="350"/>
      <c r="D7" s="350"/>
      <c r="E7" s="350"/>
      <c r="F7" s="350"/>
      <c r="G7" s="350"/>
    </row>
    <row r="8" spans="1:7" x14ac:dyDescent="0.25">
      <c r="A8" s="21" t="s">
        <v>461</v>
      </c>
      <c r="B8" s="33">
        <f>SUM(B9:B17)</f>
        <v>0</v>
      </c>
      <c r="C8" s="33">
        <f t="shared" ref="C8:G8" si="0">SUM(C9:C17)</f>
        <v>0</v>
      </c>
      <c r="D8" s="33">
        <f t="shared" si="0"/>
        <v>0</v>
      </c>
      <c r="E8" s="33">
        <f t="shared" si="0"/>
        <v>0</v>
      </c>
      <c r="F8" s="33">
        <f t="shared" si="0"/>
        <v>0</v>
      </c>
      <c r="G8" s="33">
        <f t="shared" si="0"/>
        <v>0</v>
      </c>
    </row>
    <row r="9" spans="1:7" x14ac:dyDescent="0.25">
      <c r="A9" s="53" t="s">
        <v>462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3" t="s">
        <v>463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3" t="s">
        <v>464</v>
      </c>
      <c r="B11" s="55">
        <v>0</v>
      </c>
      <c r="C11" s="55"/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4" t="s">
        <v>465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4" t="s">
        <v>466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x14ac:dyDescent="0.25">
      <c r="A14" s="53" t="s">
        <v>467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4" t="s">
        <v>468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3" t="s">
        <v>469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53" t="s">
        <v>470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48"/>
      <c r="B18" s="40"/>
      <c r="C18" s="40"/>
      <c r="D18" s="40"/>
      <c r="E18" s="40"/>
      <c r="F18" s="40"/>
      <c r="G18" s="40"/>
    </row>
    <row r="19" spans="1:7" x14ac:dyDescent="0.25">
      <c r="A19" s="3" t="s">
        <v>471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3" t="s">
        <v>462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3" t="s">
        <v>463</v>
      </c>
      <c r="B21" s="55">
        <v>0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</row>
    <row r="22" spans="1:7" x14ac:dyDescent="0.25">
      <c r="A22" s="53" t="s">
        <v>464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4" t="s">
        <v>465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4" t="s">
        <v>466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4" t="s">
        <v>467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4" t="s">
        <v>468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3" t="s">
        <v>472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53" t="s">
        <v>470</v>
      </c>
      <c r="B28" s="55">
        <v>0</v>
      </c>
      <c r="C28" s="55">
        <v>0</v>
      </c>
      <c r="D28" s="55">
        <v>0</v>
      </c>
      <c r="E28" s="55">
        <v>0</v>
      </c>
      <c r="F28" s="55">
        <v>0</v>
      </c>
      <c r="G28" s="55">
        <v>0</v>
      </c>
    </row>
    <row r="29" spans="1:7" x14ac:dyDescent="0.25">
      <c r="A29" s="40"/>
      <c r="B29" s="40"/>
      <c r="C29" s="40"/>
      <c r="D29" s="40"/>
      <c r="E29" s="40"/>
      <c r="F29" s="40"/>
      <c r="G29" s="40"/>
    </row>
    <row r="30" spans="1:7" x14ac:dyDescent="0.25">
      <c r="A30" s="3" t="s">
        <v>473</v>
      </c>
      <c r="B30" s="34">
        <f t="shared" ref="B30:G30" si="2">B8+B19</f>
        <v>0</v>
      </c>
      <c r="C30" s="34">
        <f t="shared" si="2"/>
        <v>0</v>
      </c>
      <c r="D30" s="34">
        <f t="shared" si="2"/>
        <v>0</v>
      </c>
      <c r="E30" s="34">
        <f t="shared" si="2"/>
        <v>0</v>
      </c>
      <c r="F30" s="34">
        <f t="shared" si="2"/>
        <v>0</v>
      </c>
      <c r="G30" s="34">
        <f t="shared" si="2"/>
        <v>0</v>
      </c>
    </row>
    <row r="31" spans="1:7" x14ac:dyDescent="0.25">
      <c r="A31" s="50"/>
      <c r="B31" s="50"/>
      <c r="C31" s="50"/>
      <c r="D31" s="50"/>
      <c r="E31" s="50"/>
      <c r="F31" s="50"/>
      <c r="G31" s="5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352" t="s">
        <v>474</v>
      </c>
      <c r="B1" s="352"/>
      <c r="C1" s="352"/>
      <c r="D1" s="352"/>
      <c r="E1" s="352"/>
      <c r="F1" s="352"/>
      <c r="G1" s="352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475</v>
      </c>
      <c r="B3" s="104"/>
      <c r="C3" s="104"/>
      <c r="D3" s="104"/>
      <c r="E3" s="104"/>
      <c r="F3" s="104"/>
      <c r="G3" s="105"/>
    </row>
    <row r="4" spans="1:7" x14ac:dyDescent="0.25">
      <c r="A4" s="106" t="s">
        <v>2</v>
      </c>
      <c r="B4" s="107"/>
      <c r="C4" s="107"/>
      <c r="D4" s="107"/>
      <c r="E4" s="107"/>
      <c r="F4" s="107"/>
      <c r="G4" s="108"/>
    </row>
    <row r="5" spans="1:7" x14ac:dyDescent="0.25">
      <c r="A5" s="356" t="s">
        <v>442</v>
      </c>
      <c r="B5" s="357">
        <v>2017</v>
      </c>
      <c r="C5" s="357">
        <f>+B5+1</f>
        <v>2018</v>
      </c>
      <c r="D5" s="357">
        <f>+C5+1</f>
        <v>2019</v>
      </c>
      <c r="E5" s="357">
        <f>+D5+1</f>
        <v>2020</v>
      </c>
      <c r="F5" s="357">
        <f>+E5+1</f>
        <v>2021</v>
      </c>
      <c r="G5" s="31">
        <f>+F5+1</f>
        <v>2022</v>
      </c>
    </row>
    <row r="6" spans="1:7" ht="32.25" x14ac:dyDescent="0.25">
      <c r="A6" s="333"/>
      <c r="B6" s="358"/>
      <c r="C6" s="358"/>
      <c r="D6" s="358"/>
      <c r="E6" s="358"/>
      <c r="F6" s="358"/>
      <c r="G6" s="32" t="s">
        <v>476</v>
      </c>
    </row>
    <row r="7" spans="1:7" x14ac:dyDescent="0.25">
      <c r="A7" s="57" t="s">
        <v>444</v>
      </c>
      <c r="B7" s="33">
        <f>SUM(B9:B19)</f>
        <v>0</v>
      </c>
      <c r="C7" s="33">
        <f>SUM(C8:C19)</f>
        <v>0</v>
      </c>
      <c r="D7" s="33">
        <f>SUM(D8:D19)</f>
        <v>0</v>
      </c>
      <c r="E7" s="33">
        <f>SUM(E8:E19)</f>
        <v>0</v>
      </c>
      <c r="F7" s="33">
        <f>SUM(F8:F19)</f>
        <v>0</v>
      </c>
      <c r="G7" s="33">
        <f>SUM(G8:G19)</f>
        <v>0</v>
      </c>
    </row>
    <row r="8" spans="1:7" x14ac:dyDescent="0.25">
      <c r="A8" s="58" t="s">
        <v>477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</row>
    <row r="9" spans="1:7" x14ac:dyDescent="0.25">
      <c r="A9" s="58" t="s">
        <v>478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8" t="s">
        <v>479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x14ac:dyDescent="0.25">
      <c r="A11" s="58" t="s">
        <v>480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x14ac:dyDescent="0.25">
      <c r="A12" s="58" t="s">
        <v>481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8" t="s">
        <v>482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ht="30" customHeight="1" x14ac:dyDescent="0.25">
      <c r="A14" s="59" t="s">
        <v>483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8" t="s">
        <v>484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60" t="s">
        <v>485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58" t="s">
        <v>486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</row>
    <row r="18" spans="1:7" x14ac:dyDescent="0.25">
      <c r="A18" s="58" t="s">
        <v>487</v>
      </c>
      <c r="B18" s="55">
        <v>0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</row>
    <row r="19" spans="1:7" x14ac:dyDescent="0.25">
      <c r="A19" s="58" t="s">
        <v>488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5"/>
      <c r="B20" s="55"/>
      <c r="C20" s="55"/>
      <c r="D20" s="55"/>
      <c r="E20" s="55"/>
      <c r="F20" s="55"/>
      <c r="G20" s="55"/>
    </row>
    <row r="21" spans="1:7" x14ac:dyDescent="0.25">
      <c r="A21" s="61" t="s">
        <v>450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58" t="s">
        <v>489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8" t="s">
        <v>490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8" t="s">
        <v>491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ht="45" customHeight="1" x14ac:dyDescent="0.25">
      <c r="A25" s="59" t="s">
        <v>492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8" t="s">
        <v>493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40"/>
      <c r="B27" s="55"/>
      <c r="C27" s="55"/>
      <c r="D27" s="55"/>
      <c r="E27" s="55"/>
      <c r="F27" s="55"/>
      <c r="G27" s="55"/>
    </row>
    <row r="28" spans="1:7" x14ac:dyDescent="0.25">
      <c r="A28" s="3" t="s">
        <v>454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3" t="s">
        <v>289</v>
      </c>
      <c r="B29" s="55">
        <v>0</v>
      </c>
      <c r="C29" s="55">
        <v>0</v>
      </c>
      <c r="D29" s="55">
        <v>0</v>
      </c>
      <c r="E29" s="55">
        <v>0</v>
      </c>
      <c r="F29" s="55">
        <v>0</v>
      </c>
      <c r="G29" s="55">
        <v>0</v>
      </c>
    </row>
    <row r="30" spans="1:7" x14ac:dyDescent="0.25">
      <c r="A30" s="40"/>
      <c r="B30" s="55"/>
      <c r="C30" s="55"/>
      <c r="D30" s="55"/>
      <c r="E30" s="55"/>
      <c r="F30" s="55"/>
      <c r="G30" s="55"/>
    </row>
    <row r="31" spans="1:7" x14ac:dyDescent="0.25">
      <c r="A31" s="3" t="s">
        <v>494</v>
      </c>
      <c r="B31" s="34">
        <f>B7+B21+B28</f>
        <v>0</v>
      </c>
      <c r="C31" s="34">
        <f t="shared" ref="C31:G31" si="2">C7+C21+C28</f>
        <v>0</v>
      </c>
      <c r="D31" s="34">
        <f t="shared" si="2"/>
        <v>0</v>
      </c>
      <c r="E31" s="34">
        <f t="shared" si="2"/>
        <v>0</v>
      </c>
      <c r="F31" s="34">
        <f t="shared" si="2"/>
        <v>0</v>
      </c>
      <c r="G31" s="34">
        <f t="shared" si="2"/>
        <v>0</v>
      </c>
    </row>
    <row r="32" spans="1:7" x14ac:dyDescent="0.25">
      <c r="A32" s="40"/>
      <c r="B32" s="55"/>
      <c r="C32" s="55"/>
      <c r="D32" s="55"/>
      <c r="E32" s="55"/>
      <c r="F32" s="55"/>
      <c r="G32" s="55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2" t="s">
        <v>456</v>
      </c>
      <c r="B34" s="55">
        <v>0</v>
      </c>
      <c r="C34" s="55">
        <v>0</v>
      </c>
      <c r="D34" s="55">
        <v>0</v>
      </c>
      <c r="E34" s="55">
        <v>0</v>
      </c>
      <c r="F34" s="55">
        <v>0</v>
      </c>
      <c r="G34" s="55">
        <v>0</v>
      </c>
    </row>
    <row r="35" spans="1:7" ht="45" customHeight="1" x14ac:dyDescent="0.25">
      <c r="A35" s="62" t="s">
        <v>495</v>
      </c>
      <c r="B35" s="55">
        <v>0</v>
      </c>
      <c r="C35" s="55">
        <v>0</v>
      </c>
      <c r="D35" s="55">
        <v>0</v>
      </c>
      <c r="E35" s="55">
        <v>0</v>
      </c>
      <c r="F35" s="55">
        <v>0</v>
      </c>
      <c r="G35" s="55">
        <v>0</v>
      </c>
    </row>
    <row r="36" spans="1:7" x14ac:dyDescent="0.25">
      <c r="A36" s="3" t="s">
        <v>496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0"/>
      <c r="B37" s="63"/>
      <c r="C37" s="63"/>
      <c r="D37" s="63"/>
      <c r="E37" s="63"/>
      <c r="F37" s="63"/>
      <c r="G37" s="63"/>
    </row>
    <row r="38" spans="1:7" x14ac:dyDescent="0.25">
      <c r="A38" s="56"/>
    </row>
    <row r="39" spans="1:7" x14ac:dyDescent="0.25">
      <c r="A39" s="355" t="s">
        <v>497</v>
      </c>
      <c r="B39" s="355"/>
      <c r="C39" s="355"/>
      <c r="D39" s="355"/>
      <c r="E39" s="355"/>
      <c r="F39" s="355"/>
      <c r="G39" s="355"/>
    </row>
    <row r="40" spans="1:7" x14ac:dyDescent="0.25">
      <c r="A40" s="355" t="s">
        <v>498</v>
      </c>
      <c r="B40" s="355"/>
      <c r="C40" s="355"/>
      <c r="D40" s="355"/>
      <c r="E40" s="355"/>
      <c r="F40" s="355"/>
      <c r="G40" s="35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352" t="s">
        <v>499</v>
      </c>
      <c r="B1" s="352"/>
      <c r="C1" s="352"/>
      <c r="D1" s="352"/>
      <c r="E1" s="352"/>
      <c r="F1" s="352"/>
      <c r="G1" s="352"/>
    </row>
    <row r="2" spans="1:7" x14ac:dyDescent="0.25">
      <c r="A2" s="118" t="str">
        <f>'Formato 1'!A2</f>
        <v>Municipio de Ocampo</v>
      </c>
      <c r="B2" s="119"/>
      <c r="C2" s="119"/>
      <c r="D2" s="119"/>
      <c r="E2" s="119"/>
      <c r="F2" s="119"/>
      <c r="G2" s="120"/>
    </row>
    <row r="3" spans="1:7" x14ac:dyDescent="0.25">
      <c r="A3" s="103" t="s">
        <v>500</v>
      </c>
      <c r="B3" s="104"/>
      <c r="C3" s="104"/>
      <c r="D3" s="104"/>
      <c r="E3" s="104"/>
      <c r="F3" s="104"/>
      <c r="G3" s="105"/>
    </row>
    <row r="4" spans="1:7" x14ac:dyDescent="0.25">
      <c r="A4" s="106" t="s">
        <v>2</v>
      </c>
      <c r="B4" s="107"/>
      <c r="C4" s="107"/>
      <c r="D4" s="107"/>
      <c r="E4" s="107"/>
      <c r="F4" s="107"/>
      <c r="G4" s="108"/>
    </row>
    <row r="5" spans="1:7" x14ac:dyDescent="0.25">
      <c r="A5" s="359" t="s">
        <v>460</v>
      </c>
      <c r="B5" s="357">
        <v>2017</v>
      </c>
      <c r="C5" s="357">
        <f>+B5+1</f>
        <v>2018</v>
      </c>
      <c r="D5" s="357">
        <f>+C5+1</f>
        <v>2019</v>
      </c>
      <c r="E5" s="357">
        <f>+D5+1</f>
        <v>2020</v>
      </c>
      <c r="F5" s="357">
        <f>+E5+1</f>
        <v>2021</v>
      </c>
      <c r="G5" s="31">
        <v>2022</v>
      </c>
    </row>
    <row r="6" spans="1:7" ht="48.75" customHeight="1" x14ac:dyDescent="0.25">
      <c r="A6" s="360"/>
      <c r="B6" s="358"/>
      <c r="C6" s="358"/>
      <c r="D6" s="358"/>
      <c r="E6" s="358"/>
      <c r="F6" s="358"/>
      <c r="G6" s="32" t="s">
        <v>501</v>
      </c>
    </row>
    <row r="7" spans="1:7" x14ac:dyDescent="0.25">
      <c r="A7" s="21" t="s">
        <v>461</v>
      </c>
      <c r="B7" s="33">
        <f>SUM(B8:B16)</f>
        <v>0</v>
      </c>
      <c r="C7" s="33">
        <f>SUM(C8:C16)</f>
        <v>0</v>
      </c>
      <c r="D7" s="33">
        <f>SUM(D8:D16)</f>
        <v>0</v>
      </c>
      <c r="E7" s="33">
        <f>SUM(E8:E16)</f>
        <v>0</v>
      </c>
      <c r="F7" s="33">
        <f>SUM(F8:F16)</f>
        <v>0</v>
      </c>
      <c r="G7" s="33">
        <f t="shared" ref="G7" si="0">SUM(G8:G16)</f>
        <v>0</v>
      </c>
    </row>
    <row r="8" spans="1:7" x14ac:dyDescent="0.25">
      <c r="A8" s="53" t="s">
        <v>462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</row>
    <row r="9" spans="1:7" x14ac:dyDescent="0.25">
      <c r="A9" s="53" t="s">
        <v>463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</row>
    <row r="10" spans="1:7" x14ac:dyDescent="0.25">
      <c r="A10" s="53" t="s">
        <v>464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</row>
    <row r="11" spans="1:7" ht="30" customHeight="1" x14ac:dyDescent="0.25">
      <c r="A11" s="54" t="s">
        <v>465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</row>
    <row r="12" spans="1:7" ht="30" customHeight="1" x14ac:dyDescent="0.25">
      <c r="A12" s="54" t="s">
        <v>466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</row>
    <row r="13" spans="1:7" x14ac:dyDescent="0.25">
      <c r="A13" s="53" t="s">
        <v>467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 ht="30" customHeight="1" x14ac:dyDescent="0.25">
      <c r="A14" s="54" t="s">
        <v>468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</row>
    <row r="15" spans="1:7" x14ac:dyDescent="0.25">
      <c r="A15" s="53" t="s">
        <v>469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</row>
    <row r="16" spans="1:7" x14ac:dyDescent="0.25">
      <c r="A16" s="53" t="s">
        <v>470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</row>
    <row r="17" spans="1:7" x14ac:dyDescent="0.25">
      <c r="A17" s="40"/>
      <c r="B17" s="40"/>
      <c r="C17" s="40"/>
      <c r="D17" s="40"/>
      <c r="E17" s="40"/>
      <c r="F17" s="40"/>
      <c r="G17" s="40"/>
    </row>
    <row r="18" spans="1:7" x14ac:dyDescent="0.25">
      <c r="A18" s="3" t="s">
        <v>471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3" t="s">
        <v>462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</row>
    <row r="20" spans="1:7" x14ac:dyDescent="0.25">
      <c r="A20" s="53" t="s">
        <v>463</v>
      </c>
      <c r="B20" s="55">
        <v>0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</row>
    <row r="21" spans="1:7" x14ac:dyDescent="0.25">
      <c r="A21" s="53" t="s">
        <v>464</v>
      </c>
      <c r="B21" s="55">
        <v>0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</row>
    <row r="22" spans="1:7" ht="30" customHeight="1" x14ac:dyDescent="0.25">
      <c r="A22" s="54" t="s">
        <v>465</v>
      </c>
      <c r="B22" s="55">
        <v>0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</row>
    <row r="23" spans="1:7" x14ac:dyDescent="0.25">
      <c r="A23" s="53" t="s">
        <v>466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7" x14ac:dyDescent="0.25">
      <c r="A24" s="53" t="s">
        <v>467</v>
      </c>
      <c r="B24" s="55">
        <v>0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</row>
    <row r="25" spans="1:7" x14ac:dyDescent="0.25">
      <c r="A25" s="53" t="s">
        <v>468</v>
      </c>
      <c r="B25" s="55">
        <v>0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</row>
    <row r="26" spans="1:7" x14ac:dyDescent="0.25">
      <c r="A26" s="53" t="s">
        <v>472</v>
      </c>
      <c r="B26" s="55">
        <v>0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</row>
    <row r="27" spans="1:7" x14ac:dyDescent="0.25">
      <c r="A27" s="53" t="s">
        <v>470</v>
      </c>
      <c r="B27" s="55">
        <v>0</v>
      </c>
      <c r="C27" s="55">
        <v>0</v>
      </c>
      <c r="D27" s="55">
        <v>0</v>
      </c>
      <c r="E27" s="55">
        <v>0</v>
      </c>
      <c r="F27" s="55">
        <v>0</v>
      </c>
      <c r="G27" s="55">
        <v>0</v>
      </c>
    </row>
    <row r="28" spans="1:7" x14ac:dyDescent="0.25">
      <c r="A28" s="40"/>
      <c r="B28" s="40"/>
      <c r="C28" s="40"/>
      <c r="D28" s="40"/>
      <c r="E28" s="40"/>
      <c r="F28" s="40"/>
      <c r="G28" s="40"/>
    </row>
    <row r="29" spans="1:7" x14ac:dyDescent="0.25">
      <c r="A29" s="3" t="s">
        <v>502</v>
      </c>
      <c r="B29" s="34">
        <f>B7+B18</f>
        <v>0</v>
      </c>
      <c r="C29" s="34">
        <f t="shared" ref="C29:G29" si="2">C7+C18</f>
        <v>0</v>
      </c>
      <c r="D29" s="34">
        <f t="shared" si="2"/>
        <v>0</v>
      </c>
      <c r="E29" s="34">
        <f t="shared" si="2"/>
        <v>0</v>
      </c>
      <c r="F29" s="34">
        <f t="shared" si="2"/>
        <v>0</v>
      </c>
      <c r="G29" s="34">
        <f t="shared" si="2"/>
        <v>0</v>
      </c>
    </row>
    <row r="30" spans="1:7" x14ac:dyDescent="0.25">
      <c r="A30" s="50"/>
      <c r="B30" s="50"/>
      <c r="C30" s="50"/>
      <c r="D30" s="50"/>
      <c r="E30" s="50"/>
      <c r="F30" s="50"/>
      <c r="G30" s="50"/>
    </row>
    <row r="31" spans="1:7" x14ac:dyDescent="0.25">
      <c r="A31" s="56"/>
    </row>
    <row r="32" spans="1:7" x14ac:dyDescent="0.25">
      <c r="A32" s="355" t="s">
        <v>497</v>
      </c>
      <c r="B32" s="355"/>
      <c r="C32" s="355"/>
      <c r="D32" s="355"/>
      <c r="E32" s="355"/>
      <c r="F32" s="355"/>
      <c r="G32" s="355"/>
    </row>
    <row r="33" spans="1:7" x14ac:dyDescent="0.25">
      <c r="A33" s="355" t="s">
        <v>498</v>
      </c>
      <c r="B33" s="355"/>
      <c r="C33" s="355"/>
      <c r="D33" s="355"/>
      <c r="E33" s="355"/>
      <c r="F33" s="355"/>
      <c r="G33" s="35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2" customWidth="1"/>
    <col min="2" max="2" width="23.5703125" style="52" customWidth="1"/>
    <col min="3" max="3" width="18.42578125" style="52" customWidth="1"/>
    <col min="4" max="4" width="17.42578125" style="52" customWidth="1"/>
    <col min="5" max="5" width="19.7109375" style="52" customWidth="1"/>
    <col min="6" max="6" width="23.140625" style="52" bestFit="1" customWidth="1"/>
    <col min="7" max="211" width="65" style="52"/>
    <col min="212" max="212" width="60.5703125" style="52" customWidth="1"/>
    <col min="213" max="213" width="23.5703125" style="52" customWidth="1"/>
    <col min="214" max="214" width="18.42578125" style="52" customWidth="1"/>
    <col min="215" max="215" width="17.42578125" style="52" customWidth="1"/>
    <col min="216" max="216" width="19.7109375" style="52" customWidth="1"/>
    <col min="217" max="217" width="19.140625" style="52" customWidth="1"/>
    <col min="218" max="218" width="37.28515625" style="52" bestFit="1" customWidth="1"/>
    <col min="219" max="467" width="65" style="52"/>
    <col min="468" max="468" width="60.5703125" style="52" customWidth="1"/>
    <col min="469" max="469" width="23.5703125" style="52" customWidth="1"/>
    <col min="470" max="470" width="18.42578125" style="52" customWidth="1"/>
    <col min="471" max="471" width="17.42578125" style="52" customWidth="1"/>
    <col min="472" max="472" width="19.7109375" style="52" customWidth="1"/>
    <col min="473" max="473" width="19.140625" style="52" customWidth="1"/>
    <col min="474" max="474" width="37.28515625" style="52" bestFit="1" customWidth="1"/>
    <col min="475" max="723" width="65" style="52"/>
    <col min="724" max="724" width="60.5703125" style="52" customWidth="1"/>
    <col min="725" max="725" width="23.5703125" style="52" customWidth="1"/>
    <col min="726" max="726" width="18.42578125" style="52" customWidth="1"/>
    <col min="727" max="727" width="17.42578125" style="52" customWidth="1"/>
    <col min="728" max="728" width="19.7109375" style="52" customWidth="1"/>
    <col min="729" max="729" width="19.140625" style="52" customWidth="1"/>
    <col min="730" max="730" width="37.28515625" style="52" bestFit="1" customWidth="1"/>
    <col min="731" max="979" width="65" style="52"/>
    <col min="980" max="980" width="60.5703125" style="52" customWidth="1"/>
    <col min="981" max="981" width="23.5703125" style="52" customWidth="1"/>
    <col min="982" max="982" width="18.42578125" style="52" customWidth="1"/>
    <col min="983" max="983" width="17.42578125" style="52" customWidth="1"/>
    <col min="984" max="984" width="19.7109375" style="52" customWidth="1"/>
    <col min="985" max="985" width="19.140625" style="52" customWidth="1"/>
    <col min="986" max="986" width="37.28515625" style="52" bestFit="1" customWidth="1"/>
    <col min="987" max="1235" width="65" style="52"/>
    <col min="1236" max="1236" width="60.5703125" style="52" customWidth="1"/>
    <col min="1237" max="1237" width="23.5703125" style="52" customWidth="1"/>
    <col min="1238" max="1238" width="18.42578125" style="52" customWidth="1"/>
    <col min="1239" max="1239" width="17.42578125" style="52" customWidth="1"/>
    <col min="1240" max="1240" width="19.7109375" style="52" customWidth="1"/>
    <col min="1241" max="1241" width="19.140625" style="52" customWidth="1"/>
    <col min="1242" max="1242" width="37.28515625" style="52" bestFit="1" customWidth="1"/>
    <col min="1243" max="1491" width="65" style="52"/>
    <col min="1492" max="1492" width="60.5703125" style="52" customWidth="1"/>
    <col min="1493" max="1493" width="23.5703125" style="52" customWidth="1"/>
    <col min="1494" max="1494" width="18.42578125" style="52" customWidth="1"/>
    <col min="1495" max="1495" width="17.42578125" style="52" customWidth="1"/>
    <col min="1496" max="1496" width="19.7109375" style="52" customWidth="1"/>
    <col min="1497" max="1497" width="19.140625" style="52" customWidth="1"/>
    <col min="1498" max="1498" width="37.28515625" style="52" bestFit="1" customWidth="1"/>
    <col min="1499" max="1747" width="65" style="52"/>
    <col min="1748" max="1748" width="60.5703125" style="52" customWidth="1"/>
    <col min="1749" max="1749" width="23.5703125" style="52" customWidth="1"/>
    <col min="1750" max="1750" width="18.42578125" style="52" customWidth="1"/>
    <col min="1751" max="1751" width="17.42578125" style="52" customWidth="1"/>
    <col min="1752" max="1752" width="19.7109375" style="52" customWidth="1"/>
    <col min="1753" max="1753" width="19.140625" style="52" customWidth="1"/>
    <col min="1754" max="1754" width="37.28515625" style="52" bestFit="1" customWidth="1"/>
    <col min="1755" max="2003" width="65" style="52"/>
    <col min="2004" max="2004" width="60.5703125" style="52" customWidth="1"/>
    <col min="2005" max="2005" width="23.5703125" style="52" customWidth="1"/>
    <col min="2006" max="2006" width="18.42578125" style="52" customWidth="1"/>
    <col min="2007" max="2007" width="17.42578125" style="52" customWidth="1"/>
    <col min="2008" max="2008" width="19.7109375" style="52" customWidth="1"/>
    <col min="2009" max="2009" width="19.140625" style="52" customWidth="1"/>
    <col min="2010" max="2010" width="37.28515625" style="52" bestFit="1" customWidth="1"/>
    <col min="2011" max="2259" width="65" style="52"/>
    <col min="2260" max="2260" width="60.5703125" style="52" customWidth="1"/>
    <col min="2261" max="2261" width="23.5703125" style="52" customWidth="1"/>
    <col min="2262" max="2262" width="18.42578125" style="52" customWidth="1"/>
    <col min="2263" max="2263" width="17.42578125" style="52" customWidth="1"/>
    <col min="2264" max="2264" width="19.7109375" style="52" customWidth="1"/>
    <col min="2265" max="2265" width="19.140625" style="52" customWidth="1"/>
    <col min="2266" max="2266" width="37.28515625" style="52" bestFit="1" customWidth="1"/>
    <col min="2267" max="2515" width="65" style="52"/>
    <col min="2516" max="2516" width="60.5703125" style="52" customWidth="1"/>
    <col min="2517" max="2517" width="23.5703125" style="52" customWidth="1"/>
    <col min="2518" max="2518" width="18.42578125" style="52" customWidth="1"/>
    <col min="2519" max="2519" width="17.42578125" style="52" customWidth="1"/>
    <col min="2520" max="2520" width="19.7109375" style="52" customWidth="1"/>
    <col min="2521" max="2521" width="19.140625" style="52" customWidth="1"/>
    <col min="2522" max="2522" width="37.28515625" style="52" bestFit="1" customWidth="1"/>
    <col min="2523" max="2771" width="65" style="52"/>
    <col min="2772" max="2772" width="60.5703125" style="52" customWidth="1"/>
    <col min="2773" max="2773" width="23.5703125" style="52" customWidth="1"/>
    <col min="2774" max="2774" width="18.42578125" style="52" customWidth="1"/>
    <col min="2775" max="2775" width="17.42578125" style="52" customWidth="1"/>
    <col min="2776" max="2776" width="19.7109375" style="52" customWidth="1"/>
    <col min="2777" max="2777" width="19.140625" style="52" customWidth="1"/>
    <col min="2778" max="2778" width="37.28515625" style="52" bestFit="1" customWidth="1"/>
    <col min="2779" max="3027" width="65" style="52"/>
    <col min="3028" max="3028" width="60.5703125" style="52" customWidth="1"/>
    <col min="3029" max="3029" width="23.5703125" style="52" customWidth="1"/>
    <col min="3030" max="3030" width="18.42578125" style="52" customWidth="1"/>
    <col min="3031" max="3031" width="17.42578125" style="52" customWidth="1"/>
    <col min="3032" max="3032" width="19.7109375" style="52" customWidth="1"/>
    <col min="3033" max="3033" width="19.140625" style="52" customWidth="1"/>
    <col min="3034" max="3034" width="37.28515625" style="52" bestFit="1" customWidth="1"/>
    <col min="3035" max="3283" width="65" style="52"/>
    <col min="3284" max="3284" width="60.5703125" style="52" customWidth="1"/>
    <col min="3285" max="3285" width="23.5703125" style="52" customWidth="1"/>
    <col min="3286" max="3286" width="18.42578125" style="52" customWidth="1"/>
    <col min="3287" max="3287" width="17.42578125" style="52" customWidth="1"/>
    <col min="3288" max="3288" width="19.7109375" style="52" customWidth="1"/>
    <col min="3289" max="3289" width="19.140625" style="52" customWidth="1"/>
    <col min="3290" max="3290" width="37.28515625" style="52" bestFit="1" customWidth="1"/>
    <col min="3291" max="3539" width="65" style="52"/>
    <col min="3540" max="3540" width="60.5703125" style="52" customWidth="1"/>
    <col min="3541" max="3541" width="23.5703125" style="52" customWidth="1"/>
    <col min="3542" max="3542" width="18.42578125" style="52" customWidth="1"/>
    <col min="3543" max="3543" width="17.42578125" style="52" customWidth="1"/>
    <col min="3544" max="3544" width="19.7109375" style="52" customWidth="1"/>
    <col min="3545" max="3545" width="19.140625" style="52" customWidth="1"/>
    <col min="3546" max="3546" width="37.28515625" style="52" bestFit="1" customWidth="1"/>
    <col min="3547" max="3795" width="65" style="52"/>
    <col min="3796" max="3796" width="60.5703125" style="52" customWidth="1"/>
    <col min="3797" max="3797" width="23.5703125" style="52" customWidth="1"/>
    <col min="3798" max="3798" width="18.42578125" style="52" customWidth="1"/>
    <col min="3799" max="3799" width="17.42578125" style="52" customWidth="1"/>
    <col min="3800" max="3800" width="19.7109375" style="52" customWidth="1"/>
    <col min="3801" max="3801" width="19.140625" style="52" customWidth="1"/>
    <col min="3802" max="3802" width="37.28515625" style="52" bestFit="1" customWidth="1"/>
    <col min="3803" max="4051" width="65" style="52"/>
    <col min="4052" max="4052" width="60.5703125" style="52" customWidth="1"/>
    <col min="4053" max="4053" width="23.5703125" style="52" customWidth="1"/>
    <col min="4054" max="4054" width="18.42578125" style="52" customWidth="1"/>
    <col min="4055" max="4055" width="17.42578125" style="52" customWidth="1"/>
    <col min="4056" max="4056" width="19.7109375" style="52" customWidth="1"/>
    <col min="4057" max="4057" width="19.140625" style="52" customWidth="1"/>
    <col min="4058" max="4058" width="37.28515625" style="52" bestFit="1" customWidth="1"/>
    <col min="4059" max="4307" width="65" style="52"/>
    <col min="4308" max="4308" width="60.5703125" style="52" customWidth="1"/>
    <col min="4309" max="4309" width="23.5703125" style="52" customWidth="1"/>
    <col min="4310" max="4310" width="18.42578125" style="52" customWidth="1"/>
    <col min="4311" max="4311" width="17.42578125" style="52" customWidth="1"/>
    <col min="4312" max="4312" width="19.7109375" style="52" customWidth="1"/>
    <col min="4313" max="4313" width="19.140625" style="52" customWidth="1"/>
    <col min="4314" max="4314" width="37.28515625" style="52" bestFit="1" customWidth="1"/>
    <col min="4315" max="4563" width="65" style="52"/>
    <col min="4564" max="4564" width="60.5703125" style="52" customWidth="1"/>
    <col min="4565" max="4565" width="23.5703125" style="52" customWidth="1"/>
    <col min="4566" max="4566" width="18.42578125" style="52" customWidth="1"/>
    <col min="4567" max="4567" width="17.42578125" style="52" customWidth="1"/>
    <col min="4568" max="4568" width="19.7109375" style="52" customWidth="1"/>
    <col min="4569" max="4569" width="19.140625" style="52" customWidth="1"/>
    <col min="4570" max="4570" width="37.28515625" style="52" bestFit="1" customWidth="1"/>
    <col min="4571" max="4819" width="65" style="52"/>
    <col min="4820" max="4820" width="60.5703125" style="52" customWidth="1"/>
    <col min="4821" max="4821" width="23.5703125" style="52" customWidth="1"/>
    <col min="4822" max="4822" width="18.42578125" style="52" customWidth="1"/>
    <col min="4823" max="4823" width="17.42578125" style="52" customWidth="1"/>
    <col min="4824" max="4824" width="19.7109375" style="52" customWidth="1"/>
    <col min="4825" max="4825" width="19.140625" style="52" customWidth="1"/>
    <col min="4826" max="4826" width="37.28515625" style="52" bestFit="1" customWidth="1"/>
    <col min="4827" max="5075" width="65" style="52"/>
    <col min="5076" max="5076" width="60.5703125" style="52" customWidth="1"/>
    <col min="5077" max="5077" width="23.5703125" style="52" customWidth="1"/>
    <col min="5078" max="5078" width="18.42578125" style="52" customWidth="1"/>
    <col min="5079" max="5079" width="17.42578125" style="52" customWidth="1"/>
    <col min="5080" max="5080" width="19.7109375" style="52" customWidth="1"/>
    <col min="5081" max="5081" width="19.140625" style="52" customWidth="1"/>
    <col min="5082" max="5082" width="37.28515625" style="52" bestFit="1" customWidth="1"/>
    <col min="5083" max="5331" width="65" style="52"/>
    <col min="5332" max="5332" width="60.5703125" style="52" customWidth="1"/>
    <col min="5333" max="5333" width="23.5703125" style="52" customWidth="1"/>
    <col min="5334" max="5334" width="18.42578125" style="52" customWidth="1"/>
    <col min="5335" max="5335" width="17.42578125" style="52" customWidth="1"/>
    <col min="5336" max="5336" width="19.7109375" style="52" customWidth="1"/>
    <col min="5337" max="5337" width="19.140625" style="52" customWidth="1"/>
    <col min="5338" max="5338" width="37.28515625" style="52" bestFit="1" customWidth="1"/>
    <col min="5339" max="5587" width="65" style="52"/>
    <col min="5588" max="5588" width="60.5703125" style="52" customWidth="1"/>
    <col min="5589" max="5589" width="23.5703125" style="52" customWidth="1"/>
    <col min="5590" max="5590" width="18.42578125" style="52" customWidth="1"/>
    <col min="5591" max="5591" width="17.42578125" style="52" customWidth="1"/>
    <col min="5592" max="5592" width="19.7109375" style="52" customWidth="1"/>
    <col min="5593" max="5593" width="19.140625" style="52" customWidth="1"/>
    <col min="5594" max="5594" width="37.28515625" style="52" bestFit="1" customWidth="1"/>
    <col min="5595" max="5843" width="65" style="52"/>
    <col min="5844" max="5844" width="60.5703125" style="52" customWidth="1"/>
    <col min="5845" max="5845" width="23.5703125" style="52" customWidth="1"/>
    <col min="5846" max="5846" width="18.42578125" style="52" customWidth="1"/>
    <col min="5847" max="5847" width="17.42578125" style="52" customWidth="1"/>
    <col min="5848" max="5848" width="19.7109375" style="52" customWidth="1"/>
    <col min="5849" max="5849" width="19.140625" style="52" customWidth="1"/>
    <col min="5850" max="5850" width="37.28515625" style="52" bestFit="1" customWidth="1"/>
    <col min="5851" max="6099" width="65" style="52"/>
    <col min="6100" max="6100" width="60.5703125" style="52" customWidth="1"/>
    <col min="6101" max="6101" width="23.5703125" style="52" customWidth="1"/>
    <col min="6102" max="6102" width="18.42578125" style="52" customWidth="1"/>
    <col min="6103" max="6103" width="17.42578125" style="52" customWidth="1"/>
    <col min="6104" max="6104" width="19.7109375" style="52" customWidth="1"/>
    <col min="6105" max="6105" width="19.140625" style="52" customWidth="1"/>
    <col min="6106" max="6106" width="37.28515625" style="52" bestFit="1" customWidth="1"/>
    <col min="6107" max="6355" width="65" style="52"/>
    <col min="6356" max="6356" width="60.5703125" style="52" customWidth="1"/>
    <col min="6357" max="6357" width="23.5703125" style="52" customWidth="1"/>
    <col min="6358" max="6358" width="18.42578125" style="52" customWidth="1"/>
    <col min="6359" max="6359" width="17.42578125" style="52" customWidth="1"/>
    <col min="6360" max="6360" width="19.7109375" style="52" customWidth="1"/>
    <col min="6361" max="6361" width="19.140625" style="52" customWidth="1"/>
    <col min="6362" max="6362" width="37.28515625" style="52" bestFit="1" customWidth="1"/>
    <col min="6363" max="6611" width="65" style="52"/>
    <col min="6612" max="6612" width="60.5703125" style="52" customWidth="1"/>
    <col min="6613" max="6613" width="23.5703125" style="52" customWidth="1"/>
    <col min="6614" max="6614" width="18.42578125" style="52" customWidth="1"/>
    <col min="6615" max="6615" width="17.42578125" style="52" customWidth="1"/>
    <col min="6616" max="6616" width="19.7109375" style="52" customWidth="1"/>
    <col min="6617" max="6617" width="19.140625" style="52" customWidth="1"/>
    <col min="6618" max="6618" width="37.28515625" style="52" bestFit="1" customWidth="1"/>
    <col min="6619" max="6867" width="65" style="52"/>
    <col min="6868" max="6868" width="60.5703125" style="52" customWidth="1"/>
    <col min="6869" max="6869" width="23.5703125" style="52" customWidth="1"/>
    <col min="6870" max="6870" width="18.42578125" style="52" customWidth="1"/>
    <col min="6871" max="6871" width="17.42578125" style="52" customWidth="1"/>
    <col min="6872" max="6872" width="19.7109375" style="52" customWidth="1"/>
    <col min="6873" max="6873" width="19.140625" style="52" customWidth="1"/>
    <col min="6874" max="6874" width="37.28515625" style="52" bestFit="1" customWidth="1"/>
    <col min="6875" max="7123" width="65" style="52"/>
    <col min="7124" max="7124" width="60.5703125" style="52" customWidth="1"/>
    <col min="7125" max="7125" width="23.5703125" style="52" customWidth="1"/>
    <col min="7126" max="7126" width="18.42578125" style="52" customWidth="1"/>
    <col min="7127" max="7127" width="17.42578125" style="52" customWidth="1"/>
    <col min="7128" max="7128" width="19.7109375" style="52" customWidth="1"/>
    <col min="7129" max="7129" width="19.140625" style="52" customWidth="1"/>
    <col min="7130" max="7130" width="37.28515625" style="52" bestFit="1" customWidth="1"/>
    <col min="7131" max="7379" width="65" style="52"/>
    <col min="7380" max="7380" width="60.5703125" style="52" customWidth="1"/>
    <col min="7381" max="7381" width="23.5703125" style="52" customWidth="1"/>
    <col min="7382" max="7382" width="18.42578125" style="52" customWidth="1"/>
    <col min="7383" max="7383" width="17.42578125" style="52" customWidth="1"/>
    <col min="7384" max="7384" width="19.7109375" style="52" customWidth="1"/>
    <col min="7385" max="7385" width="19.140625" style="52" customWidth="1"/>
    <col min="7386" max="7386" width="37.28515625" style="52" bestFit="1" customWidth="1"/>
    <col min="7387" max="7635" width="65" style="52"/>
    <col min="7636" max="7636" width="60.5703125" style="52" customWidth="1"/>
    <col min="7637" max="7637" width="23.5703125" style="52" customWidth="1"/>
    <col min="7638" max="7638" width="18.42578125" style="52" customWidth="1"/>
    <col min="7639" max="7639" width="17.42578125" style="52" customWidth="1"/>
    <col min="7640" max="7640" width="19.7109375" style="52" customWidth="1"/>
    <col min="7641" max="7641" width="19.140625" style="52" customWidth="1"/>
    <col min="7642" max="7642" width="37.28515625" style="52" bestFit="1" customWidth="1"/>
    <col min="7643" max="7891" width="65" style="52"/>
    <col min="7892" max="7892" width="60.5703125" style="52" customWidth="1"/>
    <col min="7893" max="7893" width="23.5703125" style="52" customWidth="1"/>
    <col min="7894" max="7894" width="18.42578125" style="52" customWidth="1"/>
    <col min="7895" max="7895" width="17.42578125" style="52" customWidth="1"/>
    <col min="7896" max="7896" width="19.7109375" style="52" customWidth="1"/>
    <col min="7897" max="7897" width="19.140625" style="52" customWidth="1"/>
    <col min="7898" max="7898" width="37.28515625" style="52" bestFit="1" customWidth="1"/>
    <col min="7899" max="8147" width="65" style="52"/>
    <col min="8148" max="8148" width="60.5703125" style="52" customWidth="1"/>
    <col min="8149" max="8149" width="23.5703125" style="52" customWidth="1"/>
    <col min="8150" max="8150" width="18.42578125" style="52" customWidth="1"/>
    <col min="8151" max="8151" width="17.42578125" style="52" customWidth="1"/>
    <col min="8152" max="8152" width="19.7109375" style="52" customWidth="1"/>
    <col min="8153" max="8153" width="19.140625" style="52" customWidth="1"/>
    <col min="8154" max="8154" width="37.28515625" style="52" bestFit="1" customWidth="1"/>
    <col min="8155" max="8403" width="65" style="52"/>
    <col min="8404" max="8404" width="60.5703125" style="52" customWidth="1"/>
    <col min="8405" max="8405" width="23.5703125" style="52" customWidth="1"/>
    <col min="8406" max="8406" width="18.42578125" style="52" customWidth="1"/>
    <col min="8407" max="8407" width="17.42578125" style="52" customWidth="1"/>
    <col min="8408" max="8408" width="19.7109375" style="52" customWidth="1"/>
    <col min="8409" max="8409" width="19.140625" style="52" customWidth="1"/>
    <col min="8410" max="8410" width="37.28515625" style="52" bestFit="1" customWidth="1"/>
    <col min="8411" max="8659" width="65" style="52"/>
    <col min="8660" max="8660" width="60.5703125" style="52" customWidth="1"/>
    <col min="8661" max="8661" width="23.5703125" style="52" customWidth="1"/>
    <col min="8662" max="8662" width="18.42578125" style="52" customWidth="1"/>
    <col min="8663" max="8663" width="17.42578125" style="52" customWidth="1"/>
    <col min="8664" max="8664" width="19.7109375" style="52" customWidth="1"/>
    <col min="8665" max="8665" width="19.140625" style="52" customWidth="1"/>
    <col min="8666" max="8666" width="37.28515625" style="52" bestFit="1" customWidth="1"/>
    <col min="8667" max="8915" width="65" style="52"/>
    <col min="8916" max="8916" width="60.5703125" style="52" customWidth="1"/>
    <col min="8917" max="8917" width="23.5703125" style="52" customWidth="1"/>
    <col min="8918" max="8918" width="18.42578125" style="52" customWidth="1"/>
    <col min="8919" max="8919" width="17.42578125" style="52" customWidth="1"/>
    <col min="8920" max="8920" width="19.7109375" style="52" customWidth="1"/>
    <col min="8921" max="8921" width="19.140625" style="52" customWidth="1"/>
    <col min="8922" max="8922" width="37.28515625" style="52" bestFit="1" customWidth="1"/>
    <col min="8923" max="9171" width="65" style="52"/>
    <col min="9172" max="9172" width="60.5703125" style="52" customWidth="1"/>
    <col min="9173" max="9173" width="23.5703125" style="52" customWidth="1"/>
    <col min="9174" max="9174" width="18.42578125" style="52" customWidth="1"/>
    <col min="9175" max="9175" width="17.42578125" style="52" customWidth="1"/>
    <col min="9176" max="9176" width="19.7109375" style="52" customWidth="1"/>
    <col min="9177" max="9177" width="19.140625" style="52" customWidth="1"/>
    <col min="9178" max="9178" width="37.28515625" style="52" bestFit="1" customWidth="1"/>
    <col min="9179" max="9427" width="65" style="52"/>
    <col min="9428" max="9428" width="60.5703125" style="52" customWidth="1"/>
    <col min="9429" max="9429" width="23.5703125" style="52" customWidth="1"/>
    <col min="9430" max="9430" width="18.42578125" style="52" customWidth="1"/>
    <col min="9431" max="9431" width="17.42578125" style="52" customWidth="1"/>
    <col min="9432" max="9432" width="19.7109375" style="52" customWidth="1"/>
    <col min="9433" max="9433" width="19.140625" style="52" customWidth="1"/>
    <col min="9434" max="9434" width="37.28515625" style="52" bestFit="1" customWidth="1"/>
    <col min="9435" max="9683" width="65" style="52"/>
    <col min="9684" max="9684" width="60.5703125" style="52" customWidth="1"/>
    <col min="9685" max="9685" width="23.5703125" style="52" customWidth="1"/>
    <col min="9686" max="9686" width="18.42578125" style="52" customWidth="1"/>
    <col min="9687" max="9687" width="17.42578125" style="52" customWidth="1"/>
    <col min="9688" max="9688" width="19.7109375" style="52" customWidth="1"/>
    <col min="9689" max="9689" width="19.140625" style="52" customWidth="1"/>
    <col min="9690" max="9690" width="37.28515625" style="52" bestFit="1" customWidth="1"/>
    <col min="9691" max="9939" width="65" style="52"/>
    <col min="9940" max="9940" width="60.5703125" style="52" customWidth="1"/>
    <col min="9941" max="9941" width="23.5703125" style="52" customWidth="1"/>
    <col min="9942" max="9942" width="18.42578125" style="52" customWidth="1"/>
    <col min="9943" max="9943" width="17.42578125" style="52" customWidth="1"/>
    <col min="9944" max="9944" width="19.7109375" style="52" customWidth="1"/>
    <col min="9945" max="9945" width="19.140625" style="52" customWidth="1"/>
    <col min="9946" max="9946" width="37.28515625" style="52" bestFit="1" customWidth="1"/>
    <col min="9947" max="10195" width="65" style="52"/>
    <col min="10196" max="10196" width="60.5703125" style="52" customWidth="1"/>
    <col min="10197" max="10197" width="23.5703125" style="52" customWidth="1"/>
    <col min="10198" max="10198" width="18.42578125" style="52" customWidth="1"/>
    <col min="10199" max="10199" width="17.42578125" style="52" customWidth="1"/>
    <col min="10200" max="10200" width="19.7109375" style="52" customWidth="1"/>
    <col min="10201" max="10201" width="19.140625" style="52" customWidth="1"/>
    <col min="10202" max="10202" width="37.28515625" style="52" bestFit="1" customWidth="1"/>
    <col min="10203" max="10451" width="65" style="52"/>
    <col min="10452" max="10452" width="60.5703125" style="52" customWidth="1"/>
    <col min="10453" max="10453" width="23.5703125" style="52" customWidth="1"/>
    <col min="10454" max="10454" width="18.42578125" style="52" customWidth="1"/>
    <col min="10455" max="10455" width="17.42578125" style="52" customWidth="1"/>
    <col min="10456" max="10456" width="19.7109375" style="52" customWidth="1"/>
    <col min="10457" max="10457" width="19.140625" style="52" customWidth="1"/>
    <col min="10458" max="10458" width="37.28515625" style="52" bestFit="1" customWidth="1"/>
    <col min="10459" max="10707" width="65" style="52"/>
    <col min="10708" max="10708" width="60.5703125" style="52" customWidth="1"/>
    <col min="10709" max="10709" width="23.5703125" style="52" customWidth="1"/>
    <col min="10710" max="10710" width="18.42578125" style="52" customWidth="1"/>
    <col min="10711" max="10711" width="17.42578125" style="52" customWidth="1"/>
    <col min="10712" max="10712" width="19.7109375" style="52" customWidth="1"/>
    <col min="10713" max="10713" width="19.140625" style="52" customWidth="1"/>
    <col min="10714" max="10714" width="37.28515625" style="52" bestFit="1" customWidth="1"/>
    <col min="10715" max="10963" width="65" style="52"/>
    <col min="10964" max="10964" width="60.5703125" style="52" customWidth="1"/>
    <col min="10965" max="10965" width="23.5703125" style="52" customWidth="1"/>
    <col min="10966" max="10966" width="18.42578125" style="52" customWidth="1"/>
    <col min="10967" max="10967" width="17.42578125" style="52" customWidth="1"/>
    <col min="10968" max="10968" width="19.7109375" style="52" customWidth="1"/>
    <col min="10969" max="10969" width="19.140625" style="52" customWidth="1"/>
    <col min="10970" max="10970" width="37.28515625" style="52" bestFit="1" customWidth="1"/>
    <col min="10971" max="11219" width="65" style="52"/>
    <col min="11220" max="11220" width="60.5703125" style="52" customWidth="1"/>
    <col min="11221" max="11221" width="23.5703125" style="52" customWidth="1"/>
    <col min="11222" max="11222" width="18.42578125" style="52" customWidth="1"/>
    <col min="11223" max="11223" width="17.42578125" style="52" customWidth="1"/>
    <col min="11224" max="11224" width="19.7109375" style="52" customWidth="1"/>
    <col min="11225" max="11225" width="19.140625" style="52" customWidth="1"/>
    <col min="11226" max="11226" width="37.28515625" style="52" bestFit="1" customWidth="1"/>
    <col min="11227" max="11475" width="65" style="52"/>
    <col min="11476" max="11476" width="60.5703125" style="52" customWidth="1"/>
    <col min="11477" max="11477" width="23.5703125" style="52" customWidth="1"/>
    <col min="11478" max="11478" width="18.42578125" style="52" customWidth="1"/>
    <col min="11479" max="11479" width="17.42578125" style="52" customWidth="1"/>
    <col min="11480" max="11480" width="19.7109375" style="52" customWidth="1"/>
    <col min="11481" max="11481" width="19.140625" style="52" customWidth="1"/>
    <col min="11482" max="11482" width="37.28515625" style="52" bestFit="1" customWidth="1"/>
    <col min="11483" max="11731" width="65" style="52"/>
    <col min="11732" max="11732" width="60.5703125" style="52" customWidth="1"/>
    <col min="11733" max="11733" width="23.5703125" style="52" customWidth="1"/>
    <col min="11734" max="11734" width="18.42578125" style="52" customWidth="1"/>
    <col min="11735" max="11735" width="17.42578125" style="52" customWidth="1"/>
    <col min="11736" max="11736" width="19.7109375" style="52" customWidth="1"/>
    <col min="11737" max="11737" width="19.140625" style="52" customWidth="1"/>
    <col min="11738" max="11738" width="37.28515625" style="52" bestFit="1" customWidth="1"/>
    <col min="11739" max="11987" width="65" style="52"/>
    <col min="11988" max="11988" width="60.5703125" style="52" customWidth="1"/>
    <col min="11989" max="11989" width="23.5703125" style="52" customWidth="1"/>
    <col min="11990" max="11990" width="18.42578125" style="52" customWidth="1"/>
    <col min="11991" max="11991" width="17.42578125" style="52" customWidth="1"/>
    <col min="11992" max="11992" width="19.7109375" style="52" customWidth="1"/>
    <col min="11993" max="11993" width="19.140625" style="52" customWidth="1"/>
    <col min="11994" max="11994" width="37.28515625" style="52" bestFit="1" customWidth="1"/>
    <col min="11995" max="12243" width="65" style="52"/>
    <col min="12244" max="12244" width="60.5703125" style="52" customWidth="1"/>
    <col min="12245" max="12245" width="23.5703125" style="52" customWidth="1"/>
    <col min="12246" max="12246" width="18.42578125" style="52" customWidth="1"/>
    <col min="12247" max="12247" width="17.42578125" style="52" customWidth="1"/>
    <col min="12248" max="12248" width="19.7109375" style="52" customWidth="1"/>
    <col min="12249" max="12249" width="19.140625" style="52" customWidth="1"/>
    <col min="12250" max="12250" width="37.28515625" style="52" bestFit="1" customWidth="1"/>
    <col min="12251" max="12499" width="65" style="52"/>
    <col min="12500" max="12500" width="60.5703125" style="52" customWidth="1"/>
    <col min="12501" max="12501" width="23.5703125" style="52" customWidth="1"/>
    <col min="12502" max="12502" width="18.42578125" style="52" customWidth="1"/>
    <col min="12503" max="12503" width="17.42578125" style="52" customWidth="1"/>
    <col min="12504" max="12504" width="19.7109375" style="52" customWidth="1"/>
    <col min="12505" max="12505" width="19.140625" style="52" customWidth="1"/>
    <col min="12506" max="12506" width="37.28515625" style="52" bestFit="1" customWidth="1"/>
    <col min="12507" max="12755" width="65" style="52"/>
    <col min="12756" max="12756" width="60.5703125" style="52" customWidth="1"/>
    <col min="12757" max="12757" width="23.5703125" style="52" customWidth="1"/>
    <col min="12758" max="12758" width="18.42578125" style="52" customWidth="1"/>
    <col min="12759" max="12759" width="17.42578125" style="52" customWidth="1"/>
    <col min="12760" max="12760" width="19.7109375" style="52" customWidth="1"/>
    <col min="12761" max="12761" width="19.140625" style="52" customWidth="1"/>
    <col min="12762" max="12762" width="37.28515625" style="52" bestFit="1" customWidth="1"/>
    <col min="12763" max="13011" width="65" style="52"/>
    <col min="13012" max="13012" width="60.5703125" style="52" customWidth="1"/>
    <col min="13013" max="13013" width="23.5703125" style="52" customWidth="1"/>
    <col min="13014" max="13014" width="18.42578125" style="52" customWidth="1"/>
    <col min="13015" max="13015" width="17.42578125" style="52" customWidth="1"/>
    <col min="13016" max="13016" width="19.7109375" style="52" customWidth="1"/>
    <col min="13017" max="13017" width="19.140625" style="52" customWidth="1"/>
    <col min="13018" max="13018" width="37.28515625" style="52" bestFit="1" customWidth="1"/>
    <col min="13019" max="13267" width="65" style="52"/>
    <col min="13268" max="13268" width="60.5703125" style="52" customWidth="1"/>
    <col min="13269" max="13269" width="23.5703125" style="52" customWidth="1"/>
    <col min="13270" max="13270" width="18.42578125" style="52" customWidth="1"/>
    <col min="13271" max="13271" width="17.42578125" style="52" customWidth="1"/>
    <col min="13272" max="13272" width="19.7109375" style="52" customWidth="1"/>
    <col min="13273" max="13273" width="19.140625" style="52" customWidth="1"/>
    <col min="13274" max="13274" width="37.28515625" style="52" bestFit="1" customWidth="1"/>
    <col min="13275" max="13523" width="65" style="52"/>
    <col min="13524" max="13524" width="60.5703125" style="52" customWidth="1"/>
    <col min="13525" max="13525" width="23.5703125" style="52" customWidth="1"/>
    <col min="13526" max="13526" width="18.42578125" style="52" customWidth="1"/>
    <col min="13527" max="13527" width="17.42578125" style="52" customWidth="1"/>
    <col min="13528" max="13528" width="19.7109375" style="52" customWidth="1"/>
    <col min="13529" max="13529" width="19.140625" style="52" customWidth="1"/>
    <col min="13530" max="13530" width="37.28515625" style="52" bestFit="1" customWidth="1"/>
    <col min="13531" max="13779" width="65" style="52"/>
    <col min="13780" max="13780" width="60.5703125" style="52" customWidth="1"/>
    <col min="13781" max="13781" width="23.5703125" style="52" customWidth="1"/>
    <col min="13782" max="13782" width="18.42578125" style="52" customWidth="1"/>
    <col min="13783" max="13783" width="17.42578125" style="52" customWidth="1"/>
    <col min="13784" max="13784" width="19.7109375" style="52" customWidth="1"/>
    <col min="13785" max="13785" width="19.140625" style="52" customWidth="1"/>
    <col min="13786" max="13786" width="37.28515625" style="52" bestFit="1" customWidth="1"/>
    <col min="13787" max="14035" width="65" style="52"/>
    <col min="14036" max="14036" width="60.5703125" style="52" customWidth="1"/>
    <col min="14037" max="14037" width="23.5703125" style="52" customWidth="1"/>
    <col min="14038" max="14038" width="18.42578125" style="52" customWidth="1"/>
    <col min="14039" max="14039" width="17.42578125" style="52" customWidth="1"/>
    <col min="14040" max="14040" width="19.7109375" style="52" customWidth="1"/>
    <col min="14041" max="14041" width="19.140625" style="52" customWidth="1"/>
    <col min="14042" max="14042" width="37.28515625" style="52" bestFit="1" customWidth="1"/>
    <col min="14043" max="14291" width="65" style="52"/>
    <col min="14292" max="14292" width="60.5703125" style="52" customWidth="1"/>
    <col min="14293" max="14293" width="23.5703125" style="52" customWidth="1"/>
    <col min="14294" max="14294" width="18.42578125" style="52" customWidth="1"/>
    <col min="14295" max="14295" width="17.42578125" style="52" customWidth="1"/>
    <col min="14296" max="14296" width="19.7109375" style="52" customWidth="1"/>
    <col min="14297" max="14297" width="19.140625" style="52" customWidth="1"/>
    <col min="14298" max="14298" width="37.28515625" style="52" bestFit="1" customWidth="1"/>
    <col min="14299" max="14547" width="65" style="52"/>
    <col min="14548" max="14548" width="60.5703125" style="52" customWidth="1"/>
    <col min="14549" max="14549" width="23.5703125" style="52" customWidth="1"/>
    <col min="14550" max="14550" width="18.42578125" style="52" customWidth="1"/>
    <col min="14551" max="14551" width="17.42578125" style="52" customWidth="1"/>
    <col min="14552" max="14552" width="19.7109375" style="52" customWidth="1"/>
    <col min="14553" max="14553" width="19.140625" style="52" customWidth="1"/>
    <col min="14554" max="14554" width="37.28515625" style="52" bestFit="1" customWidth="1"/>
    <col min="14555" max="14803" width="65" style="52"/>
    <col min="14804" max="14804" width="60.5703125" style="52" customWidth="1"/>
    <col min="14805" max="14805" width="23.5703125" style="52" customWidth="1"/>
    <col min="14806" max="14806" width="18.42578125" style="52" customWidth="1"/>
    <col min="14807" max="14807" width="17.42578125" style="52" customWidth="1"/>
    <col min="14808" max="14808" width="19.7109375" style="52" customWidth="1"/>
    <col min="14809" max="14809" width="19.140625" style="52" customWidth="1"/>
    <col min="14810" max="14810" width="37.28515625" style="52" bestFit="1" customWidth="1"/>
    <col min="14811" max="15059" width="65" style="52"/>
    <col min="15060" max="15060" width="60.5703125" style="52" customWidth="1"/>
    <col min="15061" max="15061" width="23.5703125" style="52" customWidth="1"/>
    <col min="15062" max="15062" width="18.42578125" style="52" customWidth="1"/>
    <col min="15063" max="15063" width="17.42578125" style="52" customWidth="1"/>
    <col min="15064" max="15064" width="19.7109375" style="52" customWidth="1"/>
    <col min="15065" max="15065" width="19.140625" style="52" customWidth="1"/>
    <col min="15066" max="15066" width="37.28515625" style="52" bestFit="1" customWidth="1"/>
    <col min="15067" max="15315" width="65" style="52"/>
    <col min="15316" max="15316" width="60.5703125" style="52" customWidth="1"/>
    <col min="15317" max="15317" width="23.5703125" style="52" customWidth="1"/>
    <col min="15318" max="15318" width="18.42578125" style="52" customWidth="1"/>
    <col min="15319" max="15319" width="17.42578125" style="52" customWidth="1"/>
    <col min="15320" max="15320" width="19.7109375" style="52" customWidth="1"/>
    <col min="15321" max="15321" width="19.140625" style="52" customWidth="1"/>
    <col min="15322" max="15322" width="37.28515625" style="52" bestFit="1" customWidth="1"/>
    <col min="15323" max="15571" width="65" style="52"/>
    <col min="15572" max="15572" width="60.5703125" style="52" customWidth="1"/>
    <col min="15573" max="15573" width="23.5703125" style="52" customWidth="1"/>
    <col min="15574" max="15574" width="18.42578125" style="52" customWidth="1"/>
    <col min="15575" max="15575" width="17.42578125" style="52" customWidth="1"/>
    <col min="15576" max="15576" width="19.7109375" style="52" customWidth="1"/>
    <col min="15577" max="15577" width="19.140625" style="52" customWidth="1"/>
    <col min="15578" max="15578" width="37.28515625" style="52" bestFit="1" customWidth="1"/>
    <col min="15579" max="15827" width="65" style="52"/>
    <col min="15828" max="15828" width="60.5703125" style="52" customWidth="1"/>
    <col min="15829" max="15829" width="23.5703125" style="52" customWidth="1"/>
    <col min="15830" max="15830" width="18.42578125" style="52" customWidth="1"/>
    <col min="15831" max="15831" width="17.42578125" style="52" customWidth="1"/>
    <col min="15832" max="15832" width="19.7109375" style="52" customWidth="1"/>
    <col min="15833" max="15833" width="19.140625" style="52" customWidth="1"/>
    <col min="15834" max="15834" width="37.28515625" style="52" bestFit="1" customWidth="1"/>
    <col min="15835" max="16083" width="65" style="52"/>
    <col min="16084" max="16084" width="60.5703125" style="52" customWidth="1"/>
    <col min="16085" max="16085" width="23.5703125" style="52" customWidth="1"/>
    <col min="16086" max="16086" width="18.42578125" style="52" customWidth="1"/>
    <col min="16087" max="16087" width="17.42578125" style="52" customWidth="1"/>
    <col min="16088" max="16088" width="19.7109375" style="52" customWidth="1"/>
    <col min="16089" max="16089" width="19.140625" style="52" customWidth="1"/>
    <col min="16090" max="16090" width="37.28515625" style="52" bestFit="1" customWidth="1"/>
    <col min="16091" max="16384" width="65" style="52"/>
  </cols>
  <sheetData>
    <row r="1" spans="1:6" ht="20.100000000000001" customHeight="1" x14ac:dyDescent="0.25">
      <c r="A1" s="361" t="s">
        <v>503</v>
      </c>
      <c r="B1" s="361"/>
      <c r="C1" s="361"/>
      <c r="D1" s="361"/>
      <c r="E1" s="361"/>
      <c r="F1" s="361"/>
    </row>
    <row r="2" spans="1:6" ht="20.100000000000001" customHeight="1" x14ac:dyDescent="0.25">
      <c r="A2" s="100" t="str">
        <f>'Formato 1'!A2</f>
        <v>Municipio de Ocampo</v>
      </c>
      <c r="B2" s="124"/>
      <c r="C2" s="124"/>
      <c r="D2" s="124"/>
      <c r="E2" s="124"/>
      <c r="F2" s="125"/>
    </row>
    <row r="3" spans="1:6" ht="29.25" customHeight="1" x14ac:dyDescent="0.25">
      <c r="A3" s="126" t="s">
        <v>504</v>
      </c>
      <c r="B3" s="127"/>
      <c r="C3" s="127"/>
      <c r="D3" s="127"/>
      <c r="E3" s="127"/>
      <c r="F3" s="128"/>
    </row>
    <row r="4" spans="1:6" ht="35.25" customHeight="1" x14ac:dyDescent="0.25">
      <c r="A4" s="111"/>
      <c r="B4" s="111" t="s">
        <v>505</v>
      </c>
      <c r="C4" s="111" t="s">
        <v>506</v>
      </c>
      <c r="D4" s="111" t="s">
        <v>507</v>
      </c>
      <c r="E4" s="111" t="s">
        <v>508</v>
      </c>
      <c r="F4" s="111" t="s">
        <v>509</v>
      </c>
    </row>
    <row r="5" spans="1:6" ht="12.75" customHeight="1" x14ac:dyDescent="0.25">
      <c r="A5" s="15" t="s">
        <v>510</v>
      </c>
      <c r="B5" s="48"/>
      <c r="C5" s="48"/>
      <c r="D5" s="48"/>
      <c r="E5" s="48"/>
      <c r="F5" s="48"/>
    </row>
    <row r="6" spans="1:6" ht="30" x14ac:dyDescent="0.25">
      <c r="A6" s="54" t="s">
        <v>511</v>
      </c>
      <c r="B6" s="55"/>
      <c r="C6" s="55"/>
      <c r="D6" s="55"/>
      <c r="E6" s="55"/>
      <c r="F6" s="55"/>
    </row>
    <row r="7" spans="1:6" ht="15" x14ac:dyDescent="0.25">
      <c r="A7" s="54" t="s">
        <v>512</v>
      </c>
      <c r="B7" s="55"/>
      <c r="C7" s="55"/>
      <c r="D7" s="55"/>
      <c r="E7" s="55"/>
      <c r="F7" s="55"/>
    </row>
    <row r="8" spans="1:6" ht="15" x14ac:dyDescent="0.25">
      <c r="A8" s="62"/>
      <c r="B8" s="40"/>
      <c r="C8" s="40"/>
      <c r="D8" s="40"/>
      <c r="E8" s="40"/>
      <c r="F8" s="40"/>
    </row>
    <row r="9" spans="1:6" ht="15" x14ac:dyDescent="0.25">
      <c r="A9" s="15" t="s">
        <v>513</v>
      </c>
      <c r="B9" s="40"/>
      <c r="C9" s="40"/>
      <c r="D9" s="40"/>
      <c r="E9" s="40"/>
      <c r="F9" s="40"/>
    </row>
    <row r="10" spans="1:6" ht="15" x14ac:dyDescent="0.25">
      <c r="A10" s="54" t="s">
        <v>514</v>
      </c>
      <c r="B10" s="55"/>
      <c r="C10" s="55"/>
      <c r="D10" s="55"/>
      <c r="E10" s="55"/>
      <c r="F10" s="55"/>
    </row>
    <row r="11" spans="1:6" ht="15" x14ac:dyDescent="0.25">
      <c r="A11" s="74" t="s">
        <v>515</v>
      </c>
      <c r="B11" s="55"/>
      <c r="C11" s="55"/>
      <c r="D11" s="55"/>
      <c r="E11" s="55"/>
      <c r="F11" s="55"/>
    </row>
    <row r="12" spans="1:6" ht="15" x14ac:dyDescent="0.25">
      <c r="A12" s="74" t="s">
        <v>516</v>
      </c>
      <c r="B12" s="55"/>
      <c r="C12" s="55"/>
      <c r="D12" s="55"/>
      <c r="E12" s="55"/>
      <c r="F12" s="55"/>
    </row>
    <row r="13" spans="1:6" ht="15" x14ac:dyDescent="0.25">
      <c r="A13" s="74" t="s">
        <v>517</v>
      </c>
      <c r="B13" s="55"/>
      <c r="C13" s="55"/>
      <c r="D13" s="55"/>
      <c r="E13" s="55"/>
      <c r="F13" s="55"/>
    </row>
    <row r="14" spans="1:6" ht="15" x14ac:dyDescent="0.25">
      <c r="A14" s="54" t="s">
        <v>518</v>
      </c>
      <c r="B14" s="55"/>
      <c r="C14" s="55"/>
      <c r="D14" s="55"/>
      <c r="E14" s="55"/>
      <c r="F14" s="55"/>
    </row>
    <row r="15" spans="1:6" ht="15" x14ac:dyDescent="0.25">
      <c r="A15" s="74" t="s">
        <v>515</v>
      </c>
      <c r="B15" s="55"/>
      <c r="C15" s="55"/>
      <c r="D15" s="55"/>
      <c r="E15" s="55"/>
      <c r="F15" s="55"/>
    </row>
    <row r="16" spans="1:6" ht="15" x14ac:dyDescent="0.25">
      <c r="A16" s="74" t="s">
        <v>516</v>
      </c>
      <c r="B16" s="55"/>
      <c r="C16" s="55"/>
      <c r="D16" s="55"/>
      <c r="E16" s="55"/>
      <c r="F16" s="55"/>
    </row>
    <row r="17" spans="1:6" ht="15" x14ac:dyDescent="0.25">
      <c r="A17" s="74" t="s">
        <v>517</v>
      </c>
      <c r="B17" s="55"/>
      <c r="C17" s="55"/>
      <c r="D17" s="55"/>
      <c r="E17" s="55"/>
      <c r="F17" s="55"/>
    </row>
    <row r="18" spans="1:6" ht="15" x14ac:dyDescent="0.25">
      <c r="A18" s="54" t="s">
        <v>519</v>
      </c>
      <c r="B18" s="112"/>
      <c r="C18" s="55"/>
      <c r="D18" s="55"/>
      <c r="E18" s="55"/>
      <c r="F18" s="55"/>
    </row>
    <row r="19" spans="1:6" ht="15" x14ac:dyDescent="0.25">
      <c r="A19" s="54" t="s">
        <v>520</v>
      </c>
      <c r="B19" s="55"/>
      <c r="C19" s="55"/>
      <c r="D19" s="55"/>
      <c r="E19" s="55"/>
      <c r="F19" s="55"/>
    </row>
    <row r="20" spans="1:6" ht="30" x14ac:dyDescent="0.25">
      <c r="A20" s="54" t="s">
        <v>521</v>
      </c>
      <c r="B20" s="113"/>
      <c r="C20" s="113"/>
      <c r="D20" s="113"/>
      <c r="E20" s="113"/>
      <c r="F20" s="113"/>
    </row>
    <row r="21" spans="1:6" ht="30" x14ac:dyDescent="0.25">
      <c r="A21" s="54" t="s">
        <v>522</v>
      </c>
      <c r="B21" s="113"/>
      <c r="C21" s="113"/>
      <c r="D21" s="113"/>
      <c r="E21" s="113"/>
      <c r="F21" s="113"/>
    </row>
    <row r="22" spans="1:6" ht="30" x14ac:dyDescent="0.25">
      <c r="A22" s="54" t="s">
        <v>523</v>
      </c>
      <c r="B22" s="113"/>
      <c r="C22" s="113"/>
      <c r="D22" s="113"/>
      <c r="E22" s="113"/>
      <c r="F22" s="113"/>
    </row>
    <row r="23" spans="1:6" ht="15" x14ac:dyDescent="0.25">
      <c r="A23" s="54" t="s">
        <v>524</v>
      </c>
      <c r="B23" s="113"/>
      <c r="C23" s="113"/>
      <c r="D23" s="113"/>
      <c r="E23" s="113"/>
      <c r="F23" s="113"/>
    </row>
    <row r="24" spans="1:6" ht="15" x14ac:dyDescent="0.25">
      <c r="A24" s="54" t="s">
        <v>525</v>
      </c>
      <c r="B24" s="114"/>
      <c r="C24" s="55"/>
      <c r="D24" s="55"/>
      <c r="E24" s="55"/>
      <c r="F24" s="55"/>
    </row>
    <row r="25" spans="1:6" ht="15" x14ac:dyDescent="0.25">
      <c r="A25" s="54" t="s">
        <v>526</v>
      </c>
      <c r="B25" s="114"/>
      <c r="C25" s="55"/>
      <c r="D25" s="55"/>
      <c r="E25" s="55"/>
      <c r="F25" s="55"/>
    </row>
    <row r="26" spans="1:6" ht="15" x14ac:dyDescent="0.25">
      <c r="A26" s="62"/>
      <c r="B26" s="40"/>
      <c r="C26" s="40"/>
      <c r="D26" s="40"/>
      <c r="E26" s="40"/>
      <c r="F26" s="40"/>
    </row>
    <row r="27" spans="1:6" ht="15" x14ac:dyDescent="0.25">
      <c r="A27" s="15" t="s">
        <v>527</v>
      </c>
      <c r="B27" s="40"/>
      <c r="C27" s="40"/>
      <c r="D27" s="40"/>
      <c r="E27" s="40"/>
      <c r="F27" s="40"/>
    </row>
    <row r="28" spans="1:6" ht="15" x14ac:dyDescent="0.25">
      <c r="A28" s="54" t="s">
        <v>528</v>
      </c>
      <c r="B28" s="55"/>
      <c r="C28" s="55"/>
      <c r="D28" s="55"/>
      <c r="E28" s="55"/>
      <c r="F28" s="55"/>
    </row>
    <row r="29" spans="1:6" ht="15" x14ac:dyDescent="0.25">
      <c r="A29" s="62"/>
      <c r="B29" s="40"/>
      <c r="C29" s="40"/>
      <c r="D29" s="40"/>
      <c r="E29" s="40"/>
      <c r="F29" s="40"/>
    </row>
    <row r="30" spans="1:6" ht="15" x14ac:dyDescent="0.25">
      <c r="A30" s="15" t="s">
        <v>529</v>
      </c>
      <c r="B30" s="40"/>
      <c r="C30" s="40"/>
      <c r="D30" s="40"/>
      <c r="E30" s="40"/>
      <c r="F30" s="40"/>
    </row>
    <row r="31" spans="1:6" ht="15" x14ac:dyDescent="0.25">
      <c r="A31" s="54" t="s">
        <v>514</v>
      </c>
      <c r="B31" s="55"/>
      <c r="C31" s="55"/>
      <c r="D31" s="55"/>
      <c r="E31" s="55"/>
      <c r="F31" s="55"/>
    </row>
    <row r="32" spans="1:6" ht="15" x14ac:dyDescent="0.25">
      <c r="A32" s="54" t="s">
        <v>518</v>
      </c>
      <c r="B32" s="55"/>
      <c r="C32" s="55"/>
      <c r="D32" s="55"/>
      <c r="E32" s="55"/>
      <c r="F32" s="55"/>
    </row>
    <row r="33" spans="1:6" ht="15" x14ac:dyDescent="0.25">
      <c r="A33" s="54" t="s">
        <v>530</v>
      </c>
      <c r="B33" s="55"/>
      <c r="C33" s="55"/>
      <c r="D33" s="55"/>
      <c r="E33" s="55"/>
      <c r="F33" s="55"/>
    </row>
    <row r="34" spans="1:6" ht="15" x14ac:dyDescent="0.25">
      <c r="A34" s="62"/>
      <c r="B34" s="40"/>
      <c r="C34" s="40"/>
      <c r="D34" s="40"/>
      <c r="E34" s="40"/>
      <c r="F34" s="40"/>
    </row>
    <row r="35" spans="1:6" ht="15" x14ac:dyDescent="0.25">
      <c r="A35" s="15" t="s">
        <v>531</v>
      </c>
      <c r="B35" s="40"/>
      <c r="C35" s="40"/>
      <c r="D35" s="40"/>
      <c r="E35" s="40"/>
      <c r="F35" s="40"/>
    </row>
    <row r="36" spans="1:6" ht="15" x14ac:dyDescent="0.25">
      <c r="A36" s="54" t="s">
        <v>532</v>
      </c>
      <c r="B36" s="55"/>
      <c r="C36" s="55"/>
      <c r="D36" s="55"/>
      <c r="E36" s="55"/>
      <c r="F36" s="55"/>
    </row>
    <row r="37" spans="1:6" ht="15" x14ac:dyDescent="0.25">
      <c r="A37" s="54" t="s">
        <v>533</v>
      </c>
      <c r="B37" s="55"/>
      <c r="C37" s="55"/>
      <c r="D37" s="55"/>
      <c r="E37" s="55"/>
      <c r="F37" s="55"/>
    </row>
    <row r="38" spans="1:6" ht="15" x14ac:dyDescent="0.25">
      <c r="A38" s="54" t="s">
        <v>534</v>
      </c>
      <c r="B38" s="114"/>
      <c r="C38" s="55"/>
      <c r="D38" s="55"/>
      <c r="E38" s="55"/>
      <c r="F38" s="55"/>
    </row>
    <row r="39" spans="1:6" ht="15" x14ac:dyDescent="0.25">
      <c r="A39" s="62"/>
      <c r="B39" s="40"/>
      <c r="C39" s="40"/>
      <c r="D39" s="40"/>
      <c r="E39" s="40"/>
      <c r="F39" s="40"/>
    </row>
    <row r="40" spans="1:6" ht="15" x14ac:dyDescent="0.25">
      <c r="A40" s="15" t="s">
        <v>535</v>
      </c>
      <c r="B40" s="55"/>
      <c r="C40" s="55"/>
      <c r="D40" s="55"/>
      <c r="E40" s="55"/>
      <c r="F40" s="55"/>
    </row>
    <row r="41" spans="1:6" ht="15" x14ac:dyDescent="0.25">
      <c r="A41" s="62"/>
      <c r="B41" s="40"/>
      <c r="C41" s="40"/>
      <c r="D41" s="40"/>
      <c r="E41" s="40"/>
      <c r="F41" s="40"/>
    </row>
    <row r="42" spans="1:6" ht="15" x14ac:dyDescent="0.25">
      <c r="A42" s="15" t="s">
        <v>536</v>
      </c>
      <c r="B42" s="40"/>
      <c r="C42" s="40"/>
      <c r="D42" s="40"/>
      <c r="E42" s="40"/>
      <c r="F42" s="40"/>
    </row>
    <row r="43" spans="1:6" ht="15" x14ac:dyDescent="0.25">
      <c r="A43" s="54" t="s">
        <v>537</v>
      </c>
      <c r="B43" s="55"/>
      <c r="C43" s="55"/>
      <c r="D43" s="55"/>
      <c r="E43" s="55"/>
      <c r="F43" s="55"/>
    </row>
    <row r="44" spans="1:6" ht="15" x14ac:dyDescent="0.25">
      <c r="A44" s="54" t="s">
        <v>538</v>
      </c>
      <c r="B44" s="55"/>
      <c r="C44" s="55"/>
      <c r="D44" s="55"/>
      <c r="E44" s="55"/>
      <c r="F44" s="55"/>
    </row>
    <row r="45" spans="1:6" ht="15" x14ac:dyDescent="0.25">
      <c r="A45" s="54" t="s">
        <v>539</v>
      </c>
      <c r="B45" s="55"/>
      <c r="C45" s="55"/>
      <c r="D45" s="55"/>
      <c r="E45" s="55"/>
      <c r="F45" s="55"/>
    </row>
    <row r="46" spans="1:6" ht="15" x14ac:dyDescent="0.25">
      <c r="A46" s="62"/>
      <c r="B46" s="40"/>
      <c r="C46" s="40"/>
      <c r="D46" s="40"/>
      <c r="E46" s="40"/>
      <c r="F46" s="40"/>
    </row>
    <row r="47" spans="1:6" ht="30" x14ac:dyDescent="0.25">
      <c r="A47" s="15" t="s">
        <v>540</v>
      </c>
      <c r="B47" s="40"/>
      <c r="C47" s="40"/>
      <c r="D47" s="40"/>
      <c r="E47" s="40"/>
      <c r="F47" s="40"/>
    </row>
    <row r="48" spans="1:6" ht="15" x14ac:dyDescent="0.25">
      <c r="A48" s="54" t="s">
        <v>538</v>
      </c>
      <c r="B48" s="113"/>
      <c r="C48" s="113"/>
      <c r="D48" s="113"/>
      <c r="E48" s="113"/>
      <c r="F48" s="113"/>
    </row>
    <row r="49" spans="1:6" ht="15" x14ac:dyDescent="0.25">
      <c r="A49" s="54" t="s">
        <v>539</v>
      </c>
      <c r="B49" s="113"/>
      <c r="C49" s="113"/>
      <c r="D49" s="113"/>
      <c r="E49" s="113"/>
      <c r="F49" s="113"/>
    </row>
    <row r="50" spans="1:6" ht="15" x14ac:dyDescent="0.25">
      <c r="A50" s="62"/>
      <c r="B50" s="40"/>
      <c r="C50" s="40"/>
      <c r="D50" s="40"/>
      <c r="E50" s="40"/>
      <c r="F50" s="40"/>
    </row>
    <row r="51" spans="1:6" ht="15" x14ac:dyDescent="0.25">
      <c r="A51" s="15" t="s">
        <v>541</v>
      </c>
      <c r="B51" s="40"/>
      <c r="C51" s="40"/>
      <c r="D51" s="40"/>
      <c r="E51" s="40"/>
      <c r="F51" s="40"/>
    </row>
    <row r="52" spans="1:6" ht="15" x14ac:dyDescent="0.25">
      <c r="A52" s="54" t="s">
        <v>538</v>
      </c>
      <c r="B52" s="55"/>
      <c r="C52" s="55"/>
      <c r="D52" s="55"/>
      <c r="E52" s="55"/>
      <c r="F52" s="55"/>
    </row>
    <row r="53" spans="1:6" ht="15" x14ac:dyDescent="0.25">
      <c r="A53" s="54" t="s">
        <v>539</v>
      </c>
      <c r="B53" s="55"/>
      <c r="C53" s="55"/>
      <c r="D53" s="55"/>
      <c r="E53" s="55"/>
      <c r="F53" s="55"/>
    </row>
    <row r="54" spans="1:6" ht="15" x14ac:dyDescent="0.25">
      <c r="A54" s="54" t="s">
        <v>542</v>
      </c>
      <c r="B54" s="55"/>
      <c r="C54" s="55"/>
      <c r="D54" s="55"/>
      <c r="E54" s="55"/>
      <c r="F54" s="55"/>
    </row>
    <row r="55" spans="1:6" ht="15" x14ac:dyDescent="0.25">
      <c r="A55" s="62"/>
      <c r="B55" s="40"/>
      <c r="C55" s="40"/>
      <c r="D55" s="40"/>
      <c r="E55" s="40"/>
      <c r="F55" s="40"/>
    </row>
    <row r="56" spans="1:6" ht="44.25" customHeight="1" x14ac:dyDescent="0.25">
      <c r="A56" s="15" t="s">
        <v>543</v>
      </c>
      <c r="B56" s="40"/>
      <c r="C56" s="40"/>
      <c r="D56" s="40"/>
      <c r="E56" s="40"/>
      <c r="F56" s="40"/>
    </row>
    <row r="57" spans="1:6" ht="20.100000000000001" customHeight="1" x14ac:dyDescent="0.25">
      <c r="A57" s="54" t="s">
        <v>538</v>
      </c>
      <c r="B57" s="55"/>
      <c r="C57" s="55"/>
      <c r="D57" s="55"/>
      <c r="E57" s="55"/>
      <c r="F57" s="55"/>
    </row>
    <row r="58" spans="1:6" ht="20.100000000000001" customHeight="1" x14ac:dyDescent="0.25">
      <c r="A58" s="54" t="s">
        <v>539</v>
      </c>
      <c r="B58" s="55"/>
      <c r="C58" s="55"/>
      <c r="D58" s="55"/>
      <c r="E58" s="55"/>
      <c r="F58" s="55"/>
    </row>
    <row r="59" spans="1:6" ht="20.100000000000001" customHeight="1" x14ac:dyDescent="0.25">
      <c r="A59" s="62"/>
      <c r="B59" s="40"/>
      <c r="C59" s="40"/>
      <c r="D59" s="40"/>
      <c r="E59" s="40"/>
      <c r="F59" s="40"/>
    </row>
    <row r="60" spans="1:6" ht="20.100000000000001" customHeight="1" x14ac:dyDescent="0.25">
      <c r="A60" s="15" t="s">
        <v>544</v>
      </c>
      <c r="B60" s="40"/>
      <c r="C60" s="40"/>
      <c r="D60" s="40"/>
      <c r="E60" s="40"/>
      <c r="F60" s="40"/>
    </row>
    <row r="61" spans="1:6" ht="20.100000000000001" customHeight="1" x14ac:dyDescent="0.25">
      <c r="A61" s="54" t="s">
        <v>545</v>
      </c>
      <c r="B61" s="55"/>
      <c r="C61" s="55"/>
      <c r="D61" s="55"/>
      <c r="E61" s="55"/>
      <c r="F61" s="55"/>
    </row>
    <row r="62" spans="1:6" ht="20.100000000000001" customHeight="1" x14ac:dyDescent="0.25">
      <c r="A62" s="54" t="s">
        <v>546</v>
      </c>
      <c r="B62" s="114"/>
      <c r="C62" s="55"/>
      <c r="D62" s="55"/>
      <c r="E62" s="55"/>
      <c r="F62" s="55"/>
    </row>
    <row r="63" spans="1:6" ht="20.100000000000001" customHeight="1" x14ac:dyDescent="0.25">
      <c r="A63" s="62"/>
      <c r="B63" s="40"/>
      <c r="C63" s="40"/>
      <c r="D63" s="40"/>
      <c r="E63" s="40"/>
      <c r="F63" s="40"/>
    </row>
    <row r="64" spans="1:6" ht="20.100000000000001" customHeight="1" x14ac:dyDescent="0.25">
      <c r="A64" s="15" t="s">
        <v>547</v>
      </c>
      <c r="B64" s="40"/>
      <c r="C64" s="40"/>
      <c r="D64" s="40"/>
      <c r="E64" s="40"/>
      <c r="F64" s="40"/>
    </row>
    <row r="65" spans="1:6" ht="20.100000000000001" customHeight="1" x14ac:dyDescent="0.25">
      <c r="A65" s="54" t="s">
        <v>548</v>
      </c>
      <c r="B65" s="55"/>
      <c r="C65" s="55"/>
      <c r="D65" s="55"/>
      <c r="E65" s="55"/>
      <c r="F65" s="55"/>
    </row>
    <row r="66" spans="1:6" ht="20.100000000000001" customHeight="1" x14ac:dyDescent="0.25">
      <c r="A66" s="54" t="s">
        <v>549</v>
      </c>
      <c r="B66" s="55"/>
      <c r="C66" s="55"/>
      <c r="D66" s="55"/>
      <c r="E66" s="55"/>
      <c r="F66" s="55"/>
    </row>
    <row r="67" spans="1:6" ht="20.100000000000001" customHeight="1" x14ac:dyDescent="0.25">
      <c r="A67" s="110"/>
      <c r="B67" s="50"/>
      <c r="C67" s="50"/>
      <c r="D67" s="50"/>
      <c r="E67" s="50"/>
      <c r="F67" s="50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showGridLines="0" zoomScale="75" zoomScaleNormal="75" workbookViewId="0">
      <selection activeCell="F26" sqref="F26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325" t="s">
        <v>122</v>
      </c>
      <c r="B1" s="326"/>
      <c r="C1" s="326"/>
      <c r="D1" s="326"/>
      <c r="E1" s="326"/>
      <c r="F1" s="326"/>
      <c r="G1" s="326"/>
      <c r="H1" s="327"/>
    </row>
    <row r="2" spans="1:8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1"/>
      <c r="H2" s="102"/>
    </row>
    <row r="3" spans="1:8" ht="15" customHeight="1" x14ac:dyDescent="0.25">
      <c r="A3" s="103" t="s">
        <v>123</v>
      </c>
      <c r="B3" s="104"/>
      <c r="C3" s="104"/>
      <c r="D3" s="104"/>
      <c r="E3" s="104"/>
      <c r="F3" s="104"/>
      <c r="G3" s="104"/>
      <c r="H3" s="105"/>
    </row>
    <row r="4" spans="1:8" ht="15" customHeight="1" x14ac:dyDescent="0.25">
      <c r="A4" s="103" t="str">
        <f>'Formato 1'!A4</f>
        <v>Al 31 de Diciembre de 2023 y al 30 de Septiembre de 2024 (b)</v>
      </c>
      <c r="B4" s="104"/>
      <c r="C4" s="104"/>
      <c r="D4" s="104"/>
      <c r="E4" s="104"/>
      <c r="F4" s="104"/>
      <c r="G4" s="104"/>
      <c r="H4" s="105"/>
    </row>
    <row r="5" spans="1:8" x14ac:dyDescent="0.25">
      <c r="A5" s="106" t="s">
        <v>2</v>
      </c>
      <c r="B5" s="107"/>
      <c r="C5" s="107"/>
      <c r="D5" s="107"/>
      <c r="E5" s="107"/>
      <c r="F5" s="107"/>
      <c r="G5" s="107"/>
      <c r="H5" s="108"/>
    </row>
    <row r="6" spans="1:8" ht="41.45" customHeight="1" x14ac:dyDescent="0.25">
      <c r="A6" s="5" t="s">
        <v>124</v>
      </c>
      <c r="B6" s="6" t="s">
        <v>582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92"/>
      <c r="B7" s="93"/>
      <c r="C7" s="93"/>
      <c r="D7" s="93"/>
      <c r="E7" s="93"/>
      <c r="F7" s="93"/>
      <c r="G7" s="93"/>
      <c r="H7" s="93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94" t="s">
        <v>132</v>
      </c>
      <c r="B9" s="42">
        <f t="shared" ref="B9:H9" si="1">SUM(B10:B12)</f>
        <v>0</v>
      </c>
      <c r="C9" s="42">
        <f t="shared" si="1"/>
        <v>0</v>
      </c>
      <c r="D9" s="42">
        <f t="shared" si="1"/>
        <v>0</v>
      </c>
      <c r="E9" s="42">
        <f t="shared" si="1"/>
        <v>0</v>
      </c>
      <c r="F9" s="42">
        <f t="shared" si="1"/>
        <v>0</v>
      </c>
      <c r="G9" s="42">
        <f t="shared" si="1"/>
        <v>0</v>
      </c>
      <c r="H9" s="42">
        <f t="shared" si="1"/>
        <v>0</v>
      </c>
    </row>
    <row r="10" spans="1:8" ht="17.25" customHeight="1" x14ac:dyDescent="0.25">
      <c r="A10" s="95" t="s">
        <v>133</v>
      </c>
      <c r="B10" s="96">
        <v>0</v>
      </c>
      <c r="C10" s="42">
        <v>0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</row>
    <row r="11" spans="1:8" x14ac:dyDescent="0.25">
      <c r="A11" s="95" t="s">
        <v>134</v>
      </c>
      <c r="B11" s="96">
        <v>0</v>
      </c>
      <c r="C11" s="42">
        <v>0</v>
      </c>
      <c r="D11" s="96">
        <v>0</v>
      </c>
      <c r="E11" s="96">
        <v>0</v>
      </c>
      <c r="F11" s="96">
        <v>0</v>
      </c>
      <c r="G11" s="42">
        <v>0</v>
      </c>
      <c r="H11" s="42">
        <v>0</v>
      </c>
    </row>
    <row r="12" spans="1:8" ht="16.5" customHeight="1" x14ac:dyDescent="0.25">
      <c r="A12" s="95" t="s">
        <v>135</v>
      </c>
      <c r="B12" s="96">
        <v>0</v>
      </c>
      <c r="C12" s="42">
        <v>0</v>
      </c>
      <c r="D12" s="96">
        <v>0</v>
      </c>
      <c r="E12" s="96">
        <v>0</v>
      </c>
      <c r="F12" s="96">
        <v>0</v>
      </c>
      <c r="G12" s="42">
        <v>0</v>
      </c>
      <c r="H12" s="42">
        <v>0</v>
      </c>
    </row>
    <row r="13" spans="1:8" x14ac:dyDescent="0.25">
      <c r="A13" s="94" t="s">
        <v>136</v>
      </c>
      <c r="B13" s="42">
        <f t="shared" ref="B13:H13" si="2">SUM(B14:B16)</f>
        <v>0</v>
      </c>
      <c r="C13" s="42">
        <f t="shared" si="2"/>
        <v>0</v>
      </c>
      <c r="D13" s="42">
        <f t="shared" si="2"/>
        <v>0</v>
      </c>
      <c r="E13" s="42">
        <f t="shared" si="2"/>
        <v>0</v>
      </c>
      <c r="F13" s="42">
        <f t="shared" si="2"/>
        <v>0</v>
      </c>
      <c r="G13" s="42">
        <f t="shared" si="2"/>
        <v>0</v>
      </c>
      <c r="H13" s="42">
        <f t="shared" si="2"/>
        <v>0</v>
      </c>
    </row>
    <row r="14" spans="1:8" x14ac:dyDescent="0.25">
      <c r="A14" s="95" t="s">
        <v>137</v>
      </c>
      <c r="B14" s="96">
        <v>0</v>
      </c>
      <c r="C14" s="42">
        <v>0</v>
      </c>
      <c r="D14" s="96">
        <v>0</v>
      </c>
      <c r="E14" s="96">
        <v>0</v>
      </c>
      <c r="F14" s="96">
        <v>0</v>
      </c>
      <c r="G14" s="42">
        <v>0</v>
      </c>
      <c r="H14" s="42">
        <v>0</v>
      </c>
    </row>
    <row r="15" spans="1:8" ht="15" customHeight="1" x14ac:dyDescent="0.25">
      <c r="A15" s="95" t="s">
        <v>138</v>
      </c>
      <c r="B15" s="96">
        <v>0</v>
      </c>
      <c r="C15" s="42">
        <v>0</v>
      </c>
      <c r="D15" s="96">
        <v>0</v>
      </c>
      <c r="E15" s="96">
        <v>0</v>
      </c>
      <c r="F15" s="96">
        <v>0</v>
      </c>
      <c r="G15" s="42">
        <v>0</v>
      </c>
      <c r="H15" s="42">
        <v>0</v>
      </c>
    </row>
    <row r="16" spans="1:8" x14ac:dyDescent="0.25">
      <c r="A16" s="95" t="s">
        <v>139</v>
      </c>
      <c r="B16" s="96">
        <v>0</v>
      </c>
      <c r="C16" s="42">
        <v>0</v>
      </c>
      <c r="D16" s="96">
        <v>0</v>
      </c>
      <c r="E16" s="96">
        <v>0</v>
      </c>
      <c r="F16" s="96">
        <v>0</v>
      </c>
      <c r="G16" s="42">
        <v>0</v>
      </c>
      <c r="H16" s="42">
        <v>0</v>
      </c>
    </row>
    <row r="17" spans="1:8" x14ac:dyDescent="0.25">
      <c r="A17" s="97"/>
      <c r="B17" s="85"/>
      <c r="C17" s="85"/>
      <c r="D17" s="85"/>
      <c r="E17" s="85"/>
      <c r="F17" s="85"/>
      <c r="G17" s="85"/>
      <c r="H17" s="85"/>
    </row>
    <row r="18" spans="1:8" x14ac:dyDescent="0.25">
      <c r="A18" s="8" t="s">
        <v>140</v>
      </c>
      <c r="B18" s="151">
        <v>19170169.27</v>
      </c>
      <c r="C18" s="152"/>
      <c r="D18" s="152"/>
      <c r="E18" s="152"/>
      <c r="F18" s="252">
        <v>12351425.279999999</v>
      </c>
      <c r="G18" s="98"/>
      <c r="H18" s="98"/>
    </row>
    <row r="19" spans="1:8" ht="16.5" customHeight="1" x14ac:dyDescent="0.25">
      <c r="A19" s="97"/>
      <c r="B19" s="153"/>
      <c r="C19" s="153"/>
      <c r="D19" s="153"/>
      <c r="E19" s="153"/>
      <c r="F19" s="153"/>
      <c r="G19" s="85"/>
      <c r="H19" s="85"/>
    </row>
    <row r="20" spans="1:8" ht="14.45" customHeight="1" x14ac:dyDescent="0.25">
      <c r="A20" s="8" t="s">
        <v>141</v>
      </c>
      <c r="B20" s="151">
        <v>19170169.27</v>
      </c>
      <c r="C20" s="151">
        <v>0</v>
      </c>
      <c r="D20" s="151">
        <v>0</v>
      </c>
      <c r="E20" s="151">
        <v>0</v>
      </c>
      <c r="F20" s="253">
        <v>12351425.279999999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25">
      <c r="A21" s="97"/>
      <c r="B21" s="44"/>
      <c r="C21" s="44"/>
      <c r="D21" s="44"/>
      <c r="E21" s="44"/>
      <c r="F21" s="44"/>
      <c r="G21" s="44"/>
      <c r="H21" s="44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99" t="s">
        <v>143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</row>
    <row r="24" spans="1:8" ht="15" customHeight="1" x14ac:dyDescent="0.25">
      <c r="A24" s="99" t="s">
        <v>144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</row>
    <row r="25" spans="1:8" x14ac:dyDescent="0.25">
      <c r="A25" s="99" t="s">
        <v>145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</row>
    <row r="26" spans="1:8" ht="16.5" customHeight="1" x14ac:dyDescent="0.25">
      <c r="A26" s="9"/>
      <c r="B26" s="44"/>
      <c r="C26" s="44"/>
      <c r="D26" s="44"/>
      <c r="E26" s="44"/>
      <c r="F26" s="44"/>
      <c r="G26" s="44"/>
      <c r="H26" s="44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99" t="s">
        <v>147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</row>
    <row r="29" spans="1:8" ht="15" customHeight="1" x14ac:dyDescent="0.25">
      <c r="A29" s="99" t="s">
        <v>148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</row>
    <row r="30" spans="1:8" ht="15.75" customHeight="1" x14ac:dyDescent="0.25">
      <c r="A30" s="99" t="s">
        <v>149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</row>
    <row r="31" spans="1:8" ht="15" customHeight="1" x14ac:dyDescent="0.25">
      <c r="A31" s="10" t="s">
        <v>150</v>
      </c>
      <c r="B31" s="49"/>
      <c r="C31" s="49"/>
      <c r="D31" s="49"/>
      <c r="E31" s="49"/>
      <c r="F31" s="49"/>
      <c r="G31" s="49"/>
      <c r="H31" s="49"/>
    </row>
    <row r="32" spans="1:8" x14ac:dyDescent="0.25">
      <c r="A32" s="56"/>
    </row>
    <row r="33" spans="1:8" ht="14.45" customHeight="1" x14ac:dyDescent="0.25">
      <c r="A33" s="328" t="s">
        <v>151</v>
      </c>
      <c r="B33" s="328"/>
      <c r="C33" s="328"/>
      <c r="D33" s="328"/>
      <c r="E33" s="328"/>
      <c r="F33" s="328"/>
      <c r="G33" s="328"/>
      <c r="H33" s="328"/>
    </row>
    <row r="34" spans="1:8" ht="14.45" customHeight="1" x14ac:dyDescent="0.25">
      <c r="A34" s="328"/>
      <c r="B34" s="328"/>
      <c r="C34" s="328"/>
      <c r="D34" s="328"/>
      <c r="E34" s="328"/>
      <c r="F34" s="328"/>
      <c r="G34" s="328"/>
      <c r="H34" s="328"/>
    </row>
    <row r="35" spans="1:8" ht="14.45" customHeight="1" x14ac:dyDescent="0.25">
      <c r="A35" s="328"/>
      <c r="B35" s="328"/>
      <c r="C35" s="328"/>
      <c r="D35" s="328"/>
      <c r="E35" s="328"/>
      <c r="F35" s="328"/>
      <c r="G35" s="328"/>
      <c r="H35" s="328"/>
    </row>
    <row r="36" spans="1:8" ht="14.45" customHeight="1" x14ac:dyDescent="0.25">
      <c r="A36" s="328"/>
      <c r="B36" s="328"/>
      <c r="C36" s="328"/>
      <c r="D36" s="328"/>
      <c r="E36" s="328"/>
      <c r="F36" s="328"/>
      <c r="G36" s="328"/>
      <c r="H36" s="328"/>
    </row>
    <row r="37" spans="1:8" ht="14.45" customHeight="1" x14ac:dyDescent="0.25">
      <c r="A37" s="328"/>
      <c r="B37" s="328"/>
      <c r="C37" s="328"/>
      <c r="D37" s="328"/>
      <c r="E37" s="328"/>
      <c r="F37" s="328"/>
      <c r="G37" s="328"/>
      <c r="H37" s="328"/>
    </row>
    <row r="38" spans="1:8" x14ac:dyDescent="0.25">
      <c r="A38" s="56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0"/>
      <c r="B40" s="48"/>
      <c r="C40" s="48"/>
      <c r="D40" s="48"/>
      <c r="E40" s="48"/>
      <c r="F40" s="48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99" t="s">
        <v>159</v>
      </c>
      <c r="B42" s="42">
        <v>0</v>
      </c>
      <c r="C42" s="42">
        <v>0</v>
      </c>
      <c r="D42" s="42">
        <v>0</v>
      </c>
      <c r="E42" s="42">
        <v>0</v>
      </c>
      <c r="F42" s="42">
        <v>0</v>
      </c>
      <c r="G42" s="64"/>
    </row>
    <row r="43" spans="1:8" x14ac:dyDescent="0.25">
      <c r="A43" s="99" t="s">
        <v>160</v>
      </c>
      <c r="B43" s="42">
        <v>0</v>
      </c>
      <c r="C43" s="42">
        <v>0</v>
      </c>
      <c r="D43" s="42">
        <v>0</v>
      </c>
      <c r="E43" s="42">
        <v>0</v>
      </c>
      <c r="F43" s="42">
        <v>0</v>
      </c>
      <c r="G43" s="64"/>
    </row>
    <row r="44" spans="1:8" x14ac:dyDescent="0.25">
      <c r="A44" s="99" t="s">
        <v>161</v>
      </c>
      <c r="B44" s="42">
        <v>0</v>
      </c>
      <c r="C44" s="42">
        <v>0</v>
      </c>
      <c r="D44" s="42">
        <v>0</v>
      </c>
      <c r="E44" s="42">
        <v>0</v>
      </c>
      <c r="F44" s="42">
        <v>0</v>
      </c>
      <c r="G44" s="64"/>
    </row>
    <row r="45" spans="1:8" x14ac:dyDescent="0.25">
      <c r="A45" s="11" t="s">
        <v>150</v>
      </c>
      <c r="B45" s="49"/>
      <c r="C45" s="49"/>
      <c r="D45" s="49"/>
      <c r="E45" s="49"/>
      <c r="F45" s="49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21:H31 G18:H2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"/>
  <sheetViews>
    <sheetView showGridLines="0" zoomScale="75" zoomScaleNormal="75" workbookViewId="0">
      <selection activeCell="A5" sqref="A5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325" t="s">
        <v>162</v>
      </c>
      <c r="B1" s="326"/>
      <c r="C1" s="326"/>
      <c r="D1" s="326"/>
      <c r="E1" s="326"/>
      <c r="F1" s="326"/>
      <c r="G1" s="326"/>
      <c r="H1" s="326"/>
      <c r="I1" s="326"/>
      <c r="J1" s="326"/>
      <c r="K1" s="327"/>
    </row>
    <row r="2" spans="1:11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1"/>
      <c r="H2" s="101"/>
      <c r="I2" s="101"/>
      <c r="J2" s="101"/>
      <c r="K2" s="102"/>
    </row>
    <row r="3" spans="1:11" x14ac:dyDescent="0.25">
      <c r="A3" s="103" t="s">
        <v>163</v>
      </c>
      <c r="B3" s="104"/>
      <c r="C3" s="104"/>
      <c r="D3" s="104"/>
      <c r="E3" s="104"/>
      <c r="F3" s="104"/>
      <c r="G3" s="104"/>
      <c r="H3" s="104"/>
      <c r="I3" s="104"/>
      <c r="J3" s="104"/>
      <c r="K3" s="105"/>
    </row>
    <row r="4" spans="1:11" x14ac:dyDescent="0.25">
      <c r="A4" s="103" t="s">
        <v>644</v>
      </c>
      <c r="B4" s="104"/>
      <c r="C4" s="104"/>
      <c r="D4" s="104"/>
      <c r="E4" s="104"/>
      <c r="F4" s="104"/>
      <c r="G4" s="104"/>
      <c r="H4" s="104"/>
      <c r="I4" s="104"/>
      <c r="J4" s="104"/>
      <c r="K4" s="105"/>
    </row>
    <row r="5" spans="1:11" x14ac:dyDescent="0.25">
      <c r="A5" s="103" t="s">
        <v>2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583</v>
      </c>
      <c r="J6" s="1" t="s">
        <v>584</v>
      </c>
      <c r="K6" s="1" t="s">
        <v>585</v>
      </c>
    </row>
    <row r="7" spans="1:11" x14ac:dyDescent="0.25">
      <c r="A7" s="45"/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1" x14ac:dyDescent="0.25">
      <c r="A8" s="2" t="s">
        <v>172</v>
      </c>
      <c r="B8" s="89"/>
      <c r="C8" s="89"/>
      <c r="D8" s="89"/>
      <c r="E8" s="4">
        <f>SUM(E9:E12)</f>
        <v>0</v>
      </c>
      <c r="F8" s="8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90" t="s">
        <v>173</v>
      </c>
      <c r="B9" s="91"/>
      <c r="C9" s="91"/>
      <c r="D9" s="91"/>
      <c r="E9" s="42">
        <v>0</v>
      </c>
      <c r="F9" s="55"/>
      <c r="G9" s="42">
        <v>0</v>
      </c>
      <c r="H9" s="42">
        <v>0</v>
      </c>
      <c r="I9" s="42">
        <v>0</v>
      </c>
      <c r="J9" s="42">
        <v>0</v>
      </c>
      <c r="K9" s="42">
        <v>0</v>
      </c>
    </row>
    <row r="10" spans="1:11" x14ac:dyDescent="0.25">
      <c r="A10" s="90" t="s">
        <v>174</v>
      </c>
      <c r="B10" s="91"/>
      <c r="C10" s="91"/>
      <c r="D10" s="91"/>
      <c r="E10" s="42">
        <v>0</v>
      </c>
      <c r="F10" s="55"/>
      <c r="G10" s="42">
        <v>0</v>
      </c>
      <c r="H10" s="42">
        <v>0</v>
      </c>
      <c r="I10" s="42">
        <v>0</v>
      </c>
      <c r="J10" s="42">
        <v>0</v>
      </c>
      <c r="K10" s="42">
        <v>0</v>
      </c>
    </row>
    <row r="11" spans="1:11" x14ac:dyDescent="0.25">
      <c r="A11" s="90" t="s">
        <v>175</v>
      </c>
      <c r="B11" s="91"/>
      <c r="C11" s="91"/>
      <c r="D11" s="91"/>
      <c r="E11" s="42">
        <v>0</v>
      </c>
      <c r="F11" s="55"/>
      <c r="G11" s="42">
        <v>0</v>
      </c>
      <c r="H11" s="42">
        <v>0</v>
      </c>
      <c r="I11" s="42">
        <v>0</v>
      </c>
      <c r="J11" s="42">
        <v>0</v>
      </c>
      <c r="K11" s="42">
        <v>0</v>
      </c>
    </row>
    <row r="12" spans="1:11" x14ac:dyDescent="0.25">
      <c r="A12" s="90" t="s">
        <v>176</v>
      </c>
      <c r="B12" s="91"/>
      <c r="C12" s="91"/>
      <c r="D12" s="91"/>
      <c r="E12" s="42">
        <v>0</v>
      </c>
      <c r="F12" s="55"/>
      <c r="G12" s="42">
        <v>0</v>
      </c>
      <c r="H12" s="42">
        <v>0</v>
      </c>
      <c r="I12" s="42">
        <v>0</v>
      </c>
      <c r="J12" s="42">
        <v>0</v>
      </c>
      <c r="K12" s="42">
        <v>0</v>
      </c>
    </row>
    <row r="13" spans="1:11" x14ac:dyDescent="0.25">
      <c r="A13" s="130" t="s">
        <v>150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2" t="s">
        <v>177</v>
      </c>
      <c r="B14" s="89"/>
      <c r="C14" s="89"/>
      <c r="D14" s="89"/>
      <c r="E14" s="4">
        <f>SUM(E15:E18)</f>
        <v>0</v>
      </c>
      <c r="F14" s="8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90" t="s">
        <v>178</v>
      </c>
      <c r="B15" s="91"/>
      <c r="C15" s="91"/>
      <c r="D15" s="91"/>
      <c r="E15" s="42">
        <v>0</v>
      </c>
      <c r="F15" s="55"/>
      <c r="G15" s="42">
        <v>0</v>
      </c>
      <c r="H15" s="42">
        <v>0</v>
      </c>
      <c r="I15" s="42">
        <v>0</v>
      </c>
      <c r="J15" s="42">
        <v>0</v>
      </c>
      <c r="K15" s="42">
        <v>0</v>
      </c>
    </row>
    <row r="16" spans="1:11" x14ac:dyDescent="0.25">
      <c r="A16" s="90" t="s">
        <v>179</v>
      </c>
      <c r="B16" s="91"/>
      <c r="C16" s="91"/>
      <c r="D16" s="91"/>
      <c r="E16" s="42">
        <v>0</v>
      </c>
      <c r="F16" s="55"/>
      <c r="G16" s="42">
        <v>0</v>
      </c>
      <c r="H16" s="42">
        <v>0</v>
      </c>
      <c r="I16" s="42">
        <v>0</v>
      </c>
      <c r="J16" s="42">
        <v>0</v>
      </c>
      <c r="K16" s="42">
        <v>0</v>
      </c>
    </row>
    <row r="17" spans="1:11" x14ac:dyDescent="0.25">
      <c r="A17" s="90" t="s">
        <v>180</v>
      </c>
      <c r="B17" s="91"/>
      <c r="C17" s="91"/>
      <c r="D17" s="91"/>
      <c r="E17" s="42">
        <v>0</v>
      </c>
      <c r="F17" s="55"/>
      <c r="G17" s="42">
        <v>0</v>
      </c>
      <c r="H17" s="42">
        <v>0</v>
      </c>
      <c r="I17" s="42">
        <v>0</v>
      </c>
      <c r="J17" s="42">
        <v>0</v>
      </c>
      <c r="K17" s="42">
        <v>0</v>
      </c>
    </row>
    <row r="18" spans="1:11" x14ac:dyDescent="0.25">
      <c r="A18" s="90" t="s">
        <v>181</v>
      </c>
      <c r="B18" s="91"/>
      <c r="C18" s="91"/>
      <c r="D18" s="91"/>
      <c r="E18" s="42">
        <v>0</v>
      </c>
      <c r="F18" s="55"/>
      <c r="G18" s="42">
        <v>0</v>
      </c>
      <c r="H18" s="42">
        <v>0</v>
      </c>
      <c r="I18" s="42">
        <v>0</v>
      </c>
      <c r="J18" s="42">
        <v>0</v>
      </c>
      <c r="K18" s="42">
        <v>0</v>
      </c>
    </row>
    <row r="19" spans="1:11" x14ac:dyDescent="0.25">
      <c r="A19" s="130" t="s">
        <v>150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x14ac:dyDescent="0.25">
      <c r="A20" s="2" t="s">
        <v>182</v>
      </c>
      <c r="B20" s="89"/>
      <c r="C20" s="89"/>
      <c r="D20" s="89"/>
      <c r="E20" s="4">
        <f>SUM(E8,E14)</f>
        <v>0</v>
      </c>
      <c r="F20" s="8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0"/>
      <c r="B21" s="49"/>
      <c r="C21" s="49"/>
      <c r="D21" s="49"/>
      <c r="E21" s="49"/>
      <c r="F21" s="49"/>
      <c r="G21" s="49"/>
      <c r="H21" s="49"/>
      <c r="I21" s="49"/>
      <c r="J21" s="49"/>
      <c r="K21" s="49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5"/>
  <sheetViews>
    <sheetView showGridLines="0" topLeftCell="A7" zoomScale="75" zoomScaleNormal="75" workbookViewId="0">
      <selection activeCell="H23" sqref="H23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  <col min="6" max="6" width="14.85546875" customWidth="1"/>
    <col min="7" max="7" width="13.28515625" customWidth="1"/>
  </cols>
  <sheetData>
    <row r="1" spans="1:6" ht="40.9" customHeight="1" x14ac:dyDescent="0.25">
      <c r="A1" s="325" t="s">
        <v>183</v>
      </c>
      <c r="B1" s="326"/>
      <c r="C1" s="326"/>
      <c r="D1" s="327"/>
    </row>
    <row r="2" spans="1:6" x14ac:dyDescent="0.25">
      <c r="A2" s="100" t="str">
        <f>'Formato 1'!A2</f>
        <v>Municipio de Ocampo</v>
      </c>
      <c r="B2" s="101"/>
      <c r="C2" s="101"/>
      <c r="D2" s="102"/>
    </row>
    <row r="3" spans="1:6" x14ac:dyDescent="0.25">
      <c r="A3" s="103" t="s">
        <v>184</v>
      </c>
      <c r="B3" s="104"/>
      <c r="C3" s="104"/>
      <c r="D3" s="105"/>
    </row>
    <row r="4" spans="1:6" x14ac:dyDescent="0.25">
      <c r="A4" s="103" t="str">
        <f>'Formato 3'!A4</f>
        <v>Del 1 de Enero al 30 de Septiembre de 2024 (b)</v>
      </c>
      <c r="B4" s="104"/>
      <c r="C4" s="104"/>
      <c r="D4" s="105"/>
    </row>
    <row r="5" spans="1:6" x14ac:dyDescent="0.25">
      <c r="A5" s="106" t="s">
        <v>2</v>
      </c>
      <c r="B5" s="107"/>
      <c r="C5" s="107"/>
      <c r="D5" s="108"/>
    </row>
    <row r="6" spans="1:6" ht="15" customHeight="1" x14ac:dyDescent="0.25"/>
    <row r="7" spans="1:6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6" x14ac:dyDescent="0.25">
      <c r="A8" s="3" t="s">
        <v>188</v>
      </c>
      <c r="B8" s="160">
        <f>SUM(B9:B11)</f>
        <v>150112090</v>
      </c>
      <c r="C8" s="184">
        <f>SUM(C9:C11)</f>
        <v>173867649.13999999</v>
      </c>
      <c r="D8" s="184">
        <f>SUM(D9:D11)</f>
        <v>173871135.36999997</v>
      </c>
    </row>
    <row r="9" spans="1:6" x14ac:dyDescent="0.25">
      <c r="A9" s="53" t="s">
        <v>189</v>
      </c>
      <c r="B9" s="165">
        <v>106412090</v>
      </c>
      <c r="C9" s="319">
        <v>113909345.28999999</v>
      </c>
      <c r="D9" s="319">
        <v>113912831.51999998</v>
      </c>
    </row>
    <row r="10" spans="1:6" x14ac:dyDescent="0.25">
      <c r="A10" s="53" t="s">
        <v>190</v>
      </c>
      <c r="B10" s="165">
        <v>49000000</v>
      </c>
      <c r="C10" s="165">
        <v>65258303.849999994</v>
      </c>
      <c r="D10" s="185">
        <v>65258303.849999994</v>
      </c>
    </row>
    <row r="11" spans="1:6" x14ac:dyDescent="0.25">
      <c r="A11" s="53" t="s">
        <v>191</v>
      </c>
      <c r="B11" s="161">
        <v>-5300000</v>
      </c>
      <c r="C11" s="161">
        <v>-5300000</v>
      </c>
      <c r="D11" s="161">
        <v>-5300000</v>
      </c>
    </row>
    <row r="12" spans="1:6" x14ac:dyDescent="0.25">
      <c r="A12" s="41"/>
      <c r="B12" s="162"/>
      <c r="C12" s="162"/>
      <c r="D12" s="162"/>
    </row>
    <row r="13" spans="1:6" x14ac:dyDescent="0.25">
      <c r="A13" s="3" t="s">
        <v>192</v>
      </c>
      <c r="B13" s="160">
        <f>SUM(B14:B15)</f>
        <v>150112090</v>
      </c>
      <c r="C13" s="184">
        <f>SUM(C14:C15)</f>
        <v>192657271.67000002</v>
      </c>
      <c r="D13" s="184">
        <f>SUM(D14:D15)</f>
        <v>191811879.38999999</v>
      </c>
    </row>
    <row r="14" spans="1:6" x14ac:dyDescent="0.25">
      <c r="A14" s="53" t="s">
        <v>193</v>
      </c>
      <c r="B14" s="165">
        <v>101112090</v>
      </c>
      <c r="C14" s="318">
        <v>125460161.93000001</v>
      </c>
      <c r="D14" s="318">
        <v>124746446.33</v>
      </c>
      <c r="F14" s="175"/>
    </row>
    <row r="15" spans="1:6" x14ac:dyDescent="0.25">
      <c r="A15" s="53" t="s">
        <v>194</v>
      </c>
      <c r="B15" s="165">
        <v>49000000</v>
      </c>
      <c r="C15" s="165">
        <v>67197109.739999995</v>
      </c>
      <c r="D15" s="165">
        <v>67065433.059999987</v>
      </c>
      <c r="F15" s="240"/>
    </row>
    <row r="16" spans="1:6" x14ac:dyDescent="0.25">
      <c r="A16" s="41"/>
      <c r="B16" s="162"/>
      <c r="C16" s="162"/>
      <c r="D16" s="162"/>
    </row>
    <row r="17" spans="1:6" x14ac:dyDescent="0.25">
      <c r="A17" s="3" t="s">
        <v>195</v>
      </c>
      <c r="B17" s="163">
        <v>0</v>
      </c>
      <c r="C17" s="160">
        <f>C18+C19</f>
        <v>61768571.100000001</v>
      </c>
      <c r="D17" s="184">
        <f>D18+D19</f>
        <v>61768571.100000001</v>
      </c>
    </row>
    <row r="18" spans="1:6" x14ac:dyDescent="0.25">
      <c r="A18" s="53" t="s">
        <v>196</v>
      </c>
      <c r="B18" s="164">
        <v>0</v>
      </c>
      <c r="C18" s="317">
        <v>55098995.210000001</v>
      </c>
      <c r="D18" s="317">
        <v>55098995.210000001</v>
      </c>
    </row>
    <row r="19" spans="1:6" x14ac:dyDescent="0.25">
      <c r="A19" s="53" t="s">
        <v>197</v>
      </c>
      <c r="B19" s="164">
        <v>0</v>
      </c>
      <c r="C19" s="317">
        <v>6669575.8899999997</v>
      </c>
      <c r="D19" s="317">
        <v>6669575.8899999997</v>
      </c>
    </row>
    <row r="20" spans="1:6" x14ac:dyDescent="0.25">
      <c r="A20" s="41"/>
      <c r="B20" s="162"/>
      <c r="C20" s="162"/>
      <c r="D20" s="162"/>
    </row>
    <row r="21" spans="1:6" x14ac:dyDescent="0.25">
      <c r="A21" s="3" t="s">
        <v>198</v>
      </c>
      <c r="B21" s="184">
        <f>B8-B13</f>
        <v>0</v>
      </c>
      <c r="C21" s="160">
        <f>C8-C13+C17</f>
        <v>42978948.56999997</v>
      </c>
      <c r="D21" s="160">
        <f>D8-D13+D17</f>
        <v>43827827.079999991</v>
      </c>
    </row>
    <row r="22" spans="1:6" x14ac:dyDescent="0.25">
      <c r="A22" s="3"/>
      <c r="B22" s="162"/>
      <c r="C22" s="162"/>
      <c r="D22" s="162"/>
    </row>
    <row r="23" spans="1:6" x14ac:dyDescent="0.25">
      <c r="A23" s="3" t="s">
        <v>199</v>
      </c>
      <c r="B23" s="160">
        <f>B21-B11</f>
        <v>5300000</v>
      </c>
      <c r="C23" s="160">
        <f>C21-C11</f>
        <v>48278948.56999997</v>
      </c>
      <c r="D23" s="160">
        <f>D21-D11</f>
        <v>49127827.079999991</v>
      </c>
    </row>
    <row r="24" spans="1:6" x14ac:dyDescent="0.25">
      <c r="A24" s="3"/>
      <c r="B24" s="166"/>
      <c r="C24" s="166"/>
      <c r="D24" s="166"/>
    </row>
    <row r="25" spans="1:6" x14ac:dyDescent="0.25">
      <c r="A25" s="15" t="s">
        <v>200</v>
      </c>
      <c r="B25" s="160">
        <f>B23-B17</f>
        <v>5300000</v>
      </c>
      <c r="C25" s="160">
        <f>C23-C17</f>
        <v>-13489622.530000031</v>
      </c>
      <c r="D25" s="160">
        <f>D23-D17</f>
        <v>-12640744.020000011</v>
      </c>
      <c r="F25" s="175"/>
    </row>
    <row r="26" spans="1:6" x14ac:dyDescent="0.25">
      <c r="A26" s="16"/>
      <c r="B26" s="156"/>
      <c r="C26" s="156"/>
      <c r="D26" s="156"/>
    </row>
    <row r="27" spans="1:6" x14ac:dyDescent="0.25">
      <c r="A27" s="56"/>
      <c r="B27" s="154"/>
      <c r="C27" s="154"/>
      <c r="D27" s="154"/>
    </row>
    <row r="28" spans="1:6" x14ac:dyDescent="0.25">
      <c r="A28" s="13" t="s">
        <v>201</v>
      </c>
      <c r="B28" s="155" t="s">
        <v>202</v>
      </c>
      <c r="C28" s="155" t="s">
        <v>186</v>
      </c>
      <c r="D28" s="155" t="s">
        <v>203</v>
      </c>
    </row>
    <row r="29" spans="1:6" x14ac:dyDescent="0.25">
      <c r="A29" s="3" t="s">
        <v>204</v>
      </c>
      <c r="B29" s="167">
        <v>100000</v>
      </c>
      <c r="C29" s="167">
        <v>179520</v>
      </c>
      <c r="D29" s="167">
        <v>179520</v>
      </c>
    </row>
    <row r="30" spans="1:6" x14ac:dyDescent="0.25">
      <c r="A30" s="53" t="s">
        <v>205</v>
      </c>
      <c r="B30" s="174">
        <v>100000</v>
      </c>
      <c r="C30" s="174">
        <v>179520</v>
      </c>
      <c r="D30" s="174">
        <v>179520</v>
      </c>
    </row>
    <row r="31" spans="1:6" x14ac:dyDescent="0.25">
      <c r="A31" s="53" t="s">
        <v>206</v>
      </c>
      <c r="B31" s="174">
        <v>0</v>
      </c>
      <c r="C31" s="174">
        <v>0</v>
      </c>
      <c r="D31" s="174">
        <v>0</v>
      </c>
    </row>
    <row r="32" spans="1:6" x14ac:dyDescent="0.25">
      <c r="A32" s="40"/>
      <c r="B32" s="168"/>
      <c r="C32" s="168"/>
      <c r="D32" s="168"/>
    </row>
    <row r="33" spans="1:4" ht="14.45" customHeight="1" x14ac:dyDescent="0.25">
      <c r="A33" s="3" t="s">
        <v>207</v>
      </c>
      <c r="B33" s="167">
        <f>B25+B29</f>
        <v>5400000</v>
      </c>
      <c r="C33" s="177">
        <f>C25+C29</f>
        <v>-13310102.530000031</v>
      </c>
      <c r="D33" s="177">
        <f>D25+D29</f>
        <v>-12461224.020000011</v>
      </c>
    </row>
    <row r="34" spans="1:4" ht="14.45" customHeight="1" x14ac:dyDescent="0.25">
      <c r="A34" s="50"/>
      <c r="B34" s="157"/>
      <c r="C34" s="157"/>
      <c r="D34" s="157"/>
    </row>
    <row r="35" spans="1:4" ht="14.45" customHeight="1" x14ac:dyDescent="0.25">
      <c r="A35" s="56"/>
      <c r="B35" s="154"/>
      <c r="C35" s="154"/>
      <c r="D35" s="154"/>
    </row>
    <row r="36" spans="1:4" ht="14.45" customHeight="1" x14ac:dyDescent="0.25">
      <c r="A36" s="13" t="s">
        <v>201</v>
      </c>
      <c r="B36" s="155" t="s">
        <v>208</v>
      </c>
      <c r="C36" s="155" t="s">
        <v>186</v>
      </c>
      <c r="D36" s="155" t="s">
        <v>187</v>
      </c>
    </row>
    <row r="37" spans="1:4" ht="14.45" customHeight="1" x14ac:dyDescent="0.25">
      <c r="A37" s="3" t="s">
        <v>209</v>
      </c>
      <c r="B37" s="167">
        <v>0</v>
      </c>
      <c r="C37" s="167">
        <v>0</v>
      </c>
      <c r="D37" s="167">
        <v>0</v>
      </c>
    </row>
    <row r="38" spans="1:4" x14ac:dyDescent="0.25">
      <c r="A38" s="53" t="s">
        <v>210</v>
      </c>
      <c r="B38" s="174">
        <v>0</v>
      </c>
      <c r="C38" s="174">
        <v>0</v>
      </c>
      <c r="D38" s="174">
        <v>0</v>
      </c>
    </row>
    <row r="39" spans="1:4" x14ac:dyDescent="0.25">
      <c r="A39" s="53" t="s">
        <v>211</v>
      </c>
      <c r="B39" s="174">
        <v>0</v>
      </c>
      <c r="C39" s="174">
        <v>0</v>
      </c>
      <c r="D39" s="174">
        <v>0</v>
      </c>
    </row>
    <row r="40" spans="1:4" x14ac:dyDescent="0.25">
      <c r="A40" s="3" t="s">
        <v>212</v>
      </c>
      <c r="B40" s="167">
        <v>5300000</v>
      </c>
      <c r="C40" s="167">
        <v>5300000</v>
      </c>
      <c r="D40" s="167">
        <v>5300000</v>
      </c>
    </row>
    <row r="41" spans="1:4" x14ac:dyDescent="0.25">
      <c r="A41" s="53" t="s">
        <v>213</v>
      </c>
      <c r="B41" s="174">
        <v>5300000</v>
      </c>
      <c r="C41" s="174">
        <v>5300000</v>
      </c>
      <c r="D41" s="174">
        <v>5300000</v>
      </c>
    </row>
    <row r="42" spans="1:4" x14ac:dyDescent="0.25">
      <c r="A42" s="53" t="s">
        <v>214</v>
      </c>
      <c r="B42" s="174">
        <v>0</v>
      </c>
      <c r="C42" s="174">
        <v>0</v>
      </c>
      <c r="D42" s="174">
        <v>0</v>
      </c>
    </row>
    <row r="43" spans="1:4" x14ac:dyDescent="0.25">
      <c r="A43" s="40"/>
      <c r="B43" s="168"/>
      <c r="C43" s="168"/>
      <c r="D43" s="168"/>
    </row>
    <row r="44" spans="1:4" x14ac:dyDescent="0.25">
      <c r="A44" s="3" t="s">
        <v>215</v>
      </c>
      <c r="B44" s="167">
        <f>B37-B40</f>
        <v>-5300000</v>
      </c>
      <c r="C44" s="177">
        <f>C37-C40</f>
        <v>-5300000</v>
      </c>
      <c r="D44" s="177">
        <f>D37-D40</f>
        <v>-5300000</v>
      </c>
    </row>
    <row r="45" spans="1:4" x14ac:dyDescent="0.25">
      <c r="A45" s="17"/>
      <c r="B45" s="158"/>
      <c r="C45" s="158"/>
      <c r="D45" s="158"/>
    </row>
    <row r="46" spans="1:4" x14ac:dyDescent="0.25">
      <c r="B46" s="154"/>
      <c r="C46" s="154"/>
      <c r="D46" s="154"/>
    </row>
    <row r="47" spans="1:4" ht="30" x14ac:dyDescent="0.25">
      <c r="A47" s="13" t="s">
        <v>201</v>
      </c>
      <c r="B47" s="155" t="s">
        <v>208</v>
      </c>
      <c r="C47" s="155" t="s">
        <v>186</v>
      </c>
      <c r="D47" s="155" t="s">
        <v>187</v>
      </c>
    </row>
    <row r="48" spans="1:4" x14ac:dyDescent="0.25">
      <c r="A48" s="87" t="s">
        <v>216</v>
      </c>
      <c r="B48" s="172">
        <v>106412090</v>
      </c>
      <c r="C48" s="320">
        <v>113909345.28999999</v>
      </c>
      <c r="D48" s="320">
        <v>113912831.51999998</v>
      </c>
    </row>
    <row r="49" spans="1:9" x14ac:dyDescent="0.25">
      <c r="A49" s="18" t="s">
        <v>217</v>
      </c>
      <c r="B49" s="167">
        <v>-5300000</v>
      </c>
      <c r="C49" s="167">
        <f>C50-C51</f>
        <v>-5300000</v>
      </c>
      <c r="D49" s="177">
        <f>D50-D51</f>
        <v>-5300000</v>
      </c>
    </row>
    <row r="50" spans="1:9" x14ac:dyDescent="0.25">
      <c r="A50" s="88" t="s">
        <v>210</v>
      </c>
      <c r="B50" s="174">
        <v>0</v>
      </c>
      <c r="C50" s="174">
        <v>0</v>
      </c>
      <c r="D50" s="174">
        <v>0</v>
      </c>
    </row>
    <row r="51" spans="1:9" x14ac:dyDescent="0.25">
      <c r="A51" s="88" t="s">
        <v>213</v>
      </c>
      <c r="B51" s="174">
        <v>5300000</v>
      </c>
      <c r="C51" s="174">
        <v>5300000</v>
      </c>
      <c r="D51" s="174">
        <v>5300000</v>
      </c>
    </row>
    <row r="52" spans="1:9" x14ac:dyDescent="0.25">
      <c r="A52" s="40"/>
      <c r="B52" s="168"/>
      <c r="C52" s="168"/>
      <c r="D52" s="168"/>
    </row>
    <row r="53" spans="1:9" x14ac:dyDescent="0.25">
      <c r="A53" s="53" t="s">
        <v>193</v>
      </c>
      <c r="B53" s="174">
        <v>101112090</v>
      </c>
      <c r="C53" s="321">
        <v>125460161.93000001</v>
      </c>
      <c r="D53" s="321">
        <v>124746446.33</v>
      </c>
      <c r="F53" s="175"/>
      <c r="G53" s="175"/>
      <c r="H53" s="175"/>
      <c r="I53" s="175"/>
    </row>
    <row r="54" spans="1:9" x14ac:dyDescent="0.25">
      <c r="A54" s="40"/>
      <c r="B54" s="168"/>
      <c r="C54" s="168"/>
      <c r="D54" s="168"/>
    </row>
    <row r="55" spans="1:9" x14ac:dyDescent="0.25">
      <c r="A55" s="53" t="s">
        <v>196</v>
      </c>
      <c r="B55" s="169"/>
      <c r="C55" s="322">
        <v>55098995.210000001</v>
      </c>
      <c r="D55" s="322">
        <v>55098995.210000001</v>
      </c>
    </row>
    <row r="56" spans="1:9" x14ac:dyDescent="0.25">
      <c r="A56" s="40"/>
      <c r="B56" s="168"/>
      <c r="C56" s="168"/>
      <c r="D56" s="168"/>
    </row>
    <row r="57" spans="1:9" x14ac:dyDescent="0.25">
      <c r="A57" s="15" t="s">
        <v>218</v>
      </c>
      <c r="B57" s="167">
        <v>0</v>
      </c>
      <c r="C57" s="167">
        <f>C48+C49-C53+C55</f>
        <v>38248178.569999985</v>
      </c>
      <c r="D57" s="186">
        <f>D48+D49-D53+D55</f>
        <v>38965380.399999984</v>
      </c>
    </row>
    <row r="58" spans="1:9" x14ac:dyDescent="0.25">
      <c r="A58" s="19"/>
      <c r="B58" s="170"/>
      <c r="C58" s="170"/>
      <c r="D58" s="170"/>
    </row>
    <row r="59" spans="1:9" x14ac:dyDescent="0.25">
      <c r="A59" s="15" t="s">
        <v>219</v>
      </c>
      <c r="B59" s="167">
        <f>B57-B49</f>
        <v>5300000</v>
      </c>
      <c r="C59" s="177">
        <f>C57-C49</f>
        <v>43548178.569999985</v>
      </c>
      <c r="D59" s="186">
        <f>D57-D49</f>
        <v>44265380.399999984</v>
      </c>
      <c r="F59" s="175"/>
    </row>
    <row r="60" spans="1:9" x14ac:dyDescent="0.25">
      <c r="A60" s="50"/>
      <c r="B60" s="158"/>
      <c r="C60" s="158"/>
      <c r="D60" s="158"/>
    </row>
    <row r="61" spans="1:9" x14ac:dyDescent="0.25">
      <c r="B61" s="159"/>
      <c r="C61" s="159"/>
      <c r="D61" s="159"/>
    </row>
    <row r="62" spans="1:9" ht="30" x14ac:dyDescent="0.25">
      <c r="A62" s="13" t="s">
        <v>201</v>
      </c>
      <c r="B62" s="155" t="s">
        <v>208</v>
      </c>
      <c r="C62" s="155" t="s">
        <v>186</v>
      </c>
      <c r="D62" s="155" t="s">
        <v>187</v>
      </c>
    </row>
    <row r="63" spans="1:9" x14ac:dyDescent="0.25">
      <c r="A63" s="87" t="s">
        <v>190</v>
      </c>
      <c r="B63" s="173">
        <v>49000000</v>
      </c>
      <c r="C63" s="323">
        <v>65258303.849999994</v>
      </c>
      <c r="D63" s="323">
        <v>65258303.849999994</v>
      </c>
    </row>
    <row r="64" spans="1:9" ht="30" x14ac:dyDescent="0.25">
      <c r="A64" s="18" t="s">
        <v>220</v>
      </c>
      <c r="B64" s="160">
        <v>0</v>
      </c>
      <c r="C64" s="160">
        <v>0</v>
      </c>
      <c r="D64" s="160">
        <v>0</v>
      </c>
    </row>
    <row r="65" spans="1:4" x14ac:dyDescent="0.25">
      <c r="A65" s="88" t="s">
        <v>211</v>
      </c>
      <c r="B65" s="165">
        <v>0</v>
      </c>
      <c r="C65" s="165">
        <v>0</v>
      </c>
      <c r="D65" s="165">
        <v>0</v>
      </c>
    </row>
    <row r="66" spans="1:4" x14ac:dyDescent="0.25">
      <c r="A66" s="88" t="s">
        <v>214</v>
      </c>
      <c r="B66" s="165">
        <v>0</v>
      </c>
      <c r="C66" s="165">
        <v>0</v>
      </c>
      <c r="D66" s="165">
        <v>0</v>
      </c>
    </row>
    <row r="67" spans="1:4" x14ac:dyDescent="0.25">
      <c r="A67" s="40"/>
      <c r="B67" s="162"/>
      <c r="C67" s="162"/>
      <c r="D67" s="162"/>
    </row>
    <row r="68" spans="1:4" x14ac:dyDescent="0.25">
      <c r="A68" s="53" t="s">
        <v>221</v>
      </c>
      <c r="B68" s="165">
        <v>49000000</v>
      </c>
      <c r="C68" s="165">
        <f>C15</f>
        <v>67197109.739999995</v>
      </c>
      <c r="D68" s="165">
        <v>47518607.979999997</v>
      </c>
    </row>
    <row r="69" spans="1:4" x14ac:dyDescent="0.25">
      <c r="A69" s="40"/>
      <c r="B69" s="162"/>
      <c r="C69" s="162"/>
      <c r="D69" s="162"/>
    </row>
    <row r="70" spans="1:4" x14ac:dyDescent="0.25">
      <c r="A70" s="53" t="s">
        <v>197</v>
      </c>
      <c r="B70" s="171">
        <v>0</v>
      </c>
      <c r="C70" s="324">
        <v>6669575.8899999997</v>
      </c>
      <c r="D70" s="324">
        <v>6669575.8899999997</v>
      </c>
    </row>
    <row r="71" spans="1:4" x14ac:dyDescent="0.25">
      <c r="A71" s="40"/>
      <c r="B71" s="162"/>
      <c r="C71" s="162"/>
      <c r="D71" s="162"/>
    </row>
    <row r="72" spans="1:4" x14ac:dyDescent="0.25">
      <c r="A72" s="15" t="s">
        <v>222</v>
      </c>
      <c r="B72" s="160">
        <v>0</v>
      </c>
      <c r="C72" s="160">
        <f>C63+C64-C68+C70</f>
        <v>4730769.9999999991</v>
      </c>
      <c r="D72" s="184">
        <f>D63+D64-D68+D70</f>
        <v>24409271.759999998</v>
      </c>
    </row>
    <row r="73" spans="1:4" x14ac:dyDescent="0.25">
      <c r="A73" s="40"/>
      <c r="B73" s="162"/>
      <c r="C73" s="162"/>
      <c r="D73" s="162"/>
    </row>
    <row r="74" spans="1:4" x14ac:dyDescent="0.25">
      <c r="A74" s="15" t="s">
        <v>223</v>
      </c>
      <c r="B74" s="160">
        <v>0</v>
      </c>
      <c r="C74" s="160">
        <f>C72-C64</f>
        <v>4730769.9999999991</v>
      </c>
      <c r="D74" s="184">
        <f>D72-D64</f>
        <v>24409271.759999998</v>
      </c>
    </row>
    <row r="75" spans="1:4" x14ac:dyDescent="0.25">
      <c r="A75" s="50"/>
      <c r="B75" s="76"/>
      <c r="C75" s="76"/>
      <c r="D75" s="76"/>
    </row>
  </sheetData>
  <mergeCells count="1">
    <mergeCell ref="A1:D1"/>
  </mergeCells>
  <dataValidations count="1">
    <dataValidation type="decimal" allowBlank="1" showInputMessage="1" showErrorMessage="1" sqref="B63:D74 B29:D33 B48:D59 B37:D44 B8:D2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5:D25 B23:D23 B21:D21 B33:D33 B44:D44 B59:C59 C49:D49 C57 B8:D8 B13:D13 C17:D17 D57:D59 C72:D74 C6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6"/>
  <sheetViews>
    <sheetView showGridLines="0" zoomScale="75" zoomScaleNormal="75" workbookViewId="0">
      <selection activeCell="F79" sqref="F79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4.42578125" customWidth="1"/>
  </cols>
  <sheetData>
    <row r="1" spans="1:8" ht="40.9" customHeight="1" x14ac:dyDescent="0.25">
      <c r="A1" s="325" t="s">
        <v>224</v>
      </c>
      <c r="B1" s="326"/>
      <c r="C1" s="326"/>
      <c r="D1" s="326"/>
      <c r="E1" s="326"/>
      <c r="F1" s="326"/>
      <c r="G1" s="327"/>
    </row>
    <row r="2" spans="1:8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8" x14ac:dyDescent="0.25">
      <c r="A3" s="103" t="s">
        <v>225</v>
      </c>
      <c r="B3" s="104"/>
      <c r="C3" s="104"/>
      <c r="D3" s="104"/>
      <c r="E3" s="104"/>
      <c r="F3" s="104"/>
      <c r="G3" s="105"/>
    </row>
    <row r="4" spans="1:8" x14ac:dyDescent="0.25">
      <c r="A4" s="103" t="str">
        <f>'Formato 3'!A4</f>
        <v>Del 1 de Enero al 30 de Septiembre de 2024 (b)</v>
      </c>
      <c r="B4" s="104"/>
      <c r="C4" s="104"/>
      <c r="D4" s="104"/>
      <c r="E4" s="104"/>
      <c r="F4" s="104"/>
      <c r="G4" s="105"/>
    </row>
    <row r="5" spans="1:8" x14ac:dyDescent="0.25">
      <c r="A5" s="106" t="s">
        <v>2</v>
      </c>
      <c r="B5" s="107"/>
      <c r="C5" s="107"/>
      <c r="D5" s="107"/>
      <c r="E5" s="107"/>
      <c r="F5" s="107"/>
      <c r="G5" s="108"/>
    </row>
    <row r="6" spans="1:8" x14ac:dyDescent="0.25">
      <c r="A6" s="329" t="s">
        <v>226</v>
      </c>
      <c r="B6" s="331" t="s">
        <v>227</v>
      </c>
      <c r="C6" s="331"/>
      <c r="D6" s="331"/>
      <c r="E6" s="331"/>
      <c r="F6" s="331"/>
      <c r="G6" s="331" t="s">
        <v>228</v>
      </c>
    </row>
    <row r="7" spans="1:8" ht="30" x14ac:dyDescent="0.25">
      <c r="A7" s="330"/>
      <c r="B7" s="20" t="s">
        <v>229</v>
      </c>
      <c r="C7" s="7" t="s">
        <v>230</v>
      </c>
      <c r="D7" s="20" t="s">
        <v>231</v>
      </c>
      <c r="E7" s="20" t="s">
        <v>186</v>
      </c>
      <c r="F7" s="20" t="s">
        <v>232</v>
      </c>
      <c r="G7" s="331"/>
    </row>
    <row r="8" spans="1:8" x14ac:dyDescent="0.25">
      <c r="A8" s="21" t="s">
        <v>233</v>
      </c>
      <c r="B8" s="85"/>
      <c r="C8" s="85"/>
      <c r="D8" s="85"/>
      <c r="E8" s="85"/>
      <c r="F8" s="85"/>
      <c r="G8" s="85"/>
    </row>
    <row r="9" spans="1:8" x14ac:dyDescent="0.25">
      <c r="A9" s="53" t="s">
        <v>234</v>
      </c>
      <c r="B9" s="255">
        <v>7640000</v>
      </c>
      <c r="C9" s="255">
        <v>1565200</v>
      </c>
      <c r="D9" s="254">
        <v>9205200</v>
      </c>
      <c r="E9" s="255">
        <v>8482606.9100000001</v>
      </c>
      <c r="F9" s="255">
        <v>8482606.9100000001</v>
      </c>
      <c r="G9" s="176">
        <f>E9-B9</f>
        <v>842606.91000000015</v>
      </c>
      <c r="H9" s="175"/>
    </row>
    <row r="10" spans="1:8" x14ac:dyDescent="0.25">
      <c r="A10" s="53" t="s">
        <v>235</v>
      </c>
      <c r="B10" s="255">
        <v>0</v>
      </c>
      <c r="C10" s="255">
        <v>0</v>
      </c>
      <c r="D10" s="254">
        <v>0</v>
      </c>
      <c r="E10" s="255">
        <v>0</v>
      </c>
      <c r="F10" s="255">
        <v>0</v>
      </c>
      <c r="G10" s="176">
        <f t="shared" ref="G10:G33" si="0">E10-B10</f>
        <v>0</v>
      </c>
    </row>
    <row r="11" spans="1:8" x14ac:dyDescent="0.25">
      <c r="A11" s="53" t="s">
        <v>236</v>
      </c>
      <c r="B11" s="255">
        <v>0</v>
      </c>
      <c r="C11" s="255">
        <v>0</v>
      </c>
      <c r="D11" s="254">
        <v>0</v>
      </c>
      <c r="E11" s="255">
        <v>0</v>
      </c>
      <c r="F11" s="255">
        <v>0</v>
      </c>
      <c r="G11" s="176">
        <f t="shared" si="0"/>
        <v>0</v>
      </c>
    </row>
    <row r="12" spans="1:8" x14ac:dyDescent="0.25">
      <c r="A12" s="53" t="s">
        <v>237</v>
      </c>
      <c r="B12" s="255">
        <v>17735190</v>
      </c>
      <c r="C12" s="255">
        <v>3019500</v>
      </c>
      <c r="D12" s="254">
        <v>20754690</v>
      </c>
      <c r="E12" s="255">
        <v>16068563.609999999</v>
      </c>
      <c r="F12" s="255">
        <v>16068563.609999999</v>
      </c>
      <c r="G12" s="176">
        <f t="shared" si="0"/>
        <v>-1666626.3900000006</v>
      </c>
    </row>
    <row r="13" spans="1:8" x14ac:dyDescent="0.25">
      <c r="A13" s="53" t="s">
        <v>238</v>
      </c>
      <c r="B13" s="255">
        <v>177400</v>
      </c>
      <c r="C13" s="255">
        <v>26100</v>
      </c>
      <c r="D13" s="254">
        <v>203500</v>
      </c>
      <c r="E13" s="255">
        <v>187662.52</v>
      </c>
      <c r="F13" s="255">
        <v>187662.52</v>
      </c>
      <c r="G13" s="176">
        <f t="shared" si="0"/>
        <v>10262.51999999999</v>
      </c>
    </row>
    <row r="14" spans="1:8" x14ac:dyDescent="0.25">
      <c r="A14" s="53" t="s">
        <v>239</v>
      </c>
      <c r="B14" s="255">
        <v>605000</v>
      </c>
      <c r="C14" s="255">
        <v>292000</v>
      </c>
      <c r="D14" s="254">
        <v>897000</v>
      </c>
      <c r="E14" s="255">
        <v>953291.86</v>
      </c>
      <c r="F14" s="255">
        <v>953291.86</v>
      </c>
      <c r="G14" s="176">
        <f t="shared" si="0"/>
        <v>348291.86</v>
      </c>
    </row>
    <row r="15" spans="1:8" x14ac:dyDescent="0.25">
      <c r="A15" s="53" t="s">
        <v>240</v>
      </c>
      <c r="B15" s="255">
        <v>0</v>
      </c>
      <c r="C15" s="255">
        <v>0</v>
      </c>
      <c r="D15" s="254">
        <v>0</v>
      </c>
      <c r="E15" s="255">
        <v>0</v>
      </c>
      <c r="F15" s="255">
        <v>0</v>
      </c>
      <c r="G15" s="176">
        <f t="shared" si="0"/>
        <v>0</v>
      </c>
    </row>
    <row r="16" spans="1:8" x14ac:dyDescent="0.25">
      <c r="A16" s="86" t="s">
        <v>241</v>
      </c>
      <c r="B16" s="180">
        <f>SUM(B17:B27)</f>
        <v>79100000</v>
      </c>
      <c r="C16" s="180">
        <f>SUM(C17:C27)</f>
        <v>10285324.280000001</v>
      </c>
      <c r="D16" s="180">
        <f>SUM(D17:D27)</f>
        <v>89385324.280000001</v>
      </c>
      <c r="E16" s="180">
        <f>SUM(E17:E27)</f>
        <v>68713834.449999988</v>
      </c>
      <c r="F16" s="180">
        <f>SUM(F17:F27)</f>
        <v>68713834.449999988</v>
      </c>
      <c r="G16" s="176">
        <f t="shared" si="0"/>
        <v>-10386165.550000012</v>
      </c>
    </row>
    <row r="17" spans="1:7" x14ac:dyDescent="0.25">
      <c r="A17" s="72" t="s">
        <v>242</v>
      </c>
      <c r="B17" s="257">
        <v>40000000</v>
      </c>
      <c r="C17" s="257">
        <v>5540700</v>
      </c>
      <c r="D17" s="256">
        <v>45540700</v>
      </c>
      <c r="E17" s="257">
        <v>34982812.75</v>
      </c>
      <c r="F17" s="257">
        <v>34982812.75</v>
      </c>
      <c r="G17" s="176">
        <f t="shared" si="0"/>
        <v>-5017187.25</v>
      </c>
    </row>
    <row r="18" spans="1:7" x14ac:dyDescent="0.25">
      <c r="A18" s="72" t="s">
        <v>243</v>
      </c>
      <c r="B18" s="257">
        <v>32000000</v>
      </c>
      <c r="C18" s="257">
        <v>4961200</v>
      </c>
      <c r="D18" s="256">
        <v>36961200</v>
      </c>
      <c r="E18" s="257">
        <v>29022629.48</v>
      </c>
      <c r="F18" s="257">
        <v>29022629.48</v>
      </c>
      <c r="G18" s="176">
        <f t="shared" si="0"/>
        <v>-2977370.5199999996</v>
      </c>
    </row>
    <row r="19" spans="1:7" x14ac:dyDescent="0.25">
      <c r="A19" s="72" t="s">
        <v>244</v>
      </c>
      <c r="B19" s="257">
        <v>3500000</v>
      </c>
      <c r="C19" s="257">
        <v>-1200000</v>
      </c>
      <c r="D19" s="256">
        <v>2300000</v>
      </c>
      <c r="E19" s="257">
        <v>1677930.73</v>
      </c>
      <c r="F19" s="257">
        <v>1677930.73</v>
      </c>
      <c r="G19" s="176">
        <f t="shared" si="0"/>
        <v>-1822069.27</v>
      </c>
    </row>
    <row r="20" spans="1:7" x14ac:dyDescent="0.25">
      <c r="A20" s="72" t="s">
        <v>245</v>
      </c>
      <c r="B20" s="256">
        <v>0</v>
      </c>
      <c r="C20" s="256">
        <v>0</v>
      </c>
      <c r="D20" s="256">
        <v>0</v>
      </c>
      <c r="E20" s="256">
        <v>0</v>
      </c>
      <c r="F20" s="256">
        <v>0</v>
      </c>
      <c r="G20" s="176">
        <f t="shared" si="0"/>
        <v>0</v>
      </c>
    </row>
    <row r="21" spans="1:7" x14ac:dyDescent="0.25">
      <c r="A21" s="72" t="s">
        <v>246</v>
      </c>
      <c r="B21" s="256">
        <v>0</v>
      </c>
      <c r="C21" s="256">
        <v>0</v>
      </c>
      <c r="D21" s="256">
        <v>0</v>
      </c>
      <c r="E21" s="256">
        <v>0</v>
      </c>
      <c r="F21" s="256">
        <v>0</v>
      </c>
      <c r="G21" s="176">
        <f t="shared" si="0"/>
        <v>0</v>
      </c>
    </row>
    <row r="22" spans="1:7" x14ac:dyDescent="0.25">
      <c r="A22" s="72" t="s">
        <v>247</v>
      </c>
      <c r="B22" s="257">
        <v>1950000</v>
      </c>
      <c r="C22" s="257">
        <v>402462.15</v>
      </c>
      <c r="D22" s="256">
        <v>2352462.15</v>
      </c>
      <c r="E22" s="257">
        <v>1760079.28</v>
      </c>
      <c r="F22" s="257">
        <v>1760079.28</v>
      </c>
      <c r="G22" s="176">
        <f t="shared" si="0"/>
        <v>-189920.71999999997</v>
      </c>
    </row>
    <row r="23" spans="1:7" x14ac:dyDescent="0.25">
      <c r="A23" s="72" t="s">
        <v>248</v>
      </c>
      <c r="B23" s="256">
        <v>0</v>
      </c>
      <c r="C23" s="256">
        <v>0</v>
      </c>
      <c r="D23" s="256">
        <v>0</v>
      </c>
      <c r="E23" s="256">
        <v>0</v>
      </c>
      <c r="F23" s="256">
        <v>0</v>
      </c>
      <c r="G23" s="176">
        <f t="shared" si="0"/>
        <v>0</v>
      </c>
    </row>
    <row r="24" spans="1:7" x14ac:dyDescent="0.25">
      <c r="A24" s="72" t="s">
        <v>249</v>
      </c>
      <c r="B24" s="256">
        <v>0</v>
      </c>
      <c r="C24" s="256">
        <v>0</v>
      </c>
      <c r="D24" s="256">
        <v>0</v>
      </c>
      <c r="E24" s="256">
        <v>0</v>
      </c>
      <c r="F24" s="256">
        <v>0</v>
      </c>
      <c r="G24" s="176">
        <f t="shared" si="0"/>
        <v>0</v>
      </c>
    </row>
    <row r="25" spans="1:7" x14ac:dyDescent="0.25">
      <c r="A25" s="72" t="s">
        <v>250</v>
      </c>
      <c r="B25" s="257">
        <v>650000</v>
      </c>
      <c r="C25" s="257">
        <v>330000</v>
      </c>
      <c r="D25" s="256">
        <v>980000</v>
      </c>
      <c r="E25" s="257">
        <v>477196.21</v>
      </c>
      <c r="F25" s="257">
        <v>477196.21</v>
      </c>
      <c r="G25" s="176">
        <f t="shared" si="0"/>
        <v>-172803.78999999998</v>
      </c>
    </row>
    <row r="26" spans="1:7" x14ac:dyDescent="0.25">
      <c r="A26" s="72" t="s">
        <v>251</v>
      </c>
      <c r="B26" s="257">
        <v>1000000</v>
      </c>
      <c r="C26" s="257">
        <v>250962.13</v>
      </c>
      <c r="D26" s="256">
        <v>1250962.1299999999</v>
      </c>
      <c r="E26" s="257">
        <v>793186</v>
      </c>
      <c r="F26" s="257">
        <v>793186</v>
      </c>
      <c r="G26" s="176">
        <f t="shared" si="0"/>
        <v>-206814</v>
      </c>
    </row>
    <row r="27" spans="1:7" x14ac:dyDescent="0.25">
      <c r="A27" s="72" t="s">
        <v>252</v>
      </c>
      <c r="B27" s="257">
        <v>0</v>
      </c>
      <c r="C27" s="257">
        <v>0</v>
      </c>
      <c r="D27" s="256">
        <v>0</v>
      </c>
      <c r="E27" s="257">
        <v>0</v>
      </c>
      <c r="F27" s="257">
        <v>0</v>
      </c>
      <c r="G27" s="176">
        <f t="shared" si="0"/>
        <v>0</v>
      </c>
    </row>
    <row r="28" spans="1:7" x14ac:dyDescent="0.25">
      <c r="A28" s="53" t="s">
        <v>253</v>
      </c>
      <c r="B28" s="180">
        <f>SUM(B29:B33)</f>
        <v>857000</v>
      </c>
      <c r="C28" s="180">
        <f t="shared" ref="C28:F28" si="1">SUM(C29:C33)</f>
        <v>3000</v>
      </c>
      <c r="D28" s="180">
        <f t="shared" si="1"/>
        <v>860000</v>
      </c>
      <c r="E28" s="180">
        <f t="shared" si="1"/>
        <v>903001.59999999986</v>
      </c>
      <c r="F28" s="180">
        <f t="shared" si="1"/>
        <v>903001.59999999986</v>
      </c>
      <c r="G28" s="176">
        <f t="shared" si="0"/>
        <v>46001.59999999986</v>
      </c>
    </row>
    <row r="29" spans="1:7" x14ac:dyDescent="0.25">
      <c r="A29" s="72" t="s">
        <v>254</v>
      </c>
      <c r="B29" s="259">
        <v>7000</v>
      </c>
      <c r="C29" s="259">
        <v>0</v>
      </c>
      <c r="D29" s="258">
        <v>7000</v>
      </c>
      <c r="E29" s="259">
        <v>1791.17</v>
      </c>
      <c r="F29" s="259">
        <v>1791.17</v>
      </c>
      <c r="G29" s="176">
        <f t="shared" si="0"/>
        <v>-5208.83</v>
      </c>
    </row>
    <row r="30" spans="1:7" x14ac:dyDescent="0.25">
      <c r="A30" s="72" t="s">
        <v>255</v>
      </c>
      <c r="B30" s="259">
        <v>50000</v>
      </c>
      <c r="C30" s="259">
        <v>3000</v>
      </c>
      <c r="D30" s="258">
        <v>53000</v>
      </c>
      <c r="E30" s="259">
        <v>87172.03</v>
      </c>
      <c r="F30" s="259">
        <v>87172.03</v>
      </c>
      <c r="G30" s="176">
        <f t="shared" si="0"/>
        <v>37172.03</v>
      </c>
    </row>
    <row r="31" spans="1:7" x14ac:dyDescent="0.25">
      <c r="A31" s="72" t="s">
        <v>256</v>
      </c>
      <c r="B31" s="259">
        <v>500000</v>
      </c>
      <c r="C31" s="259">
        <v>0</v>
      </c>
      <c r="D31" s="258">
        <v>500000</v>
      </c>
      <c r="E31" s="259">
        <v>555860.43999999994</v>
      </c>
      <c r="F31" s="259">
        <v>555860.43999999994</v>
      </c>
      <c r="G31" s="176">
        <f t="shared" si="0"/>
        <v>55860.439999999944</v>
      </c>
    </row>
    <row r="32" spans="1:7" x14ac:dyDescent="0.25">
      <c r="A32" s="72" t="s">
        <v>257</v>
      </c>
      <c r="B32" s="258">
        <v>0</v>
      </c>
      <c r="C32" s="258">
        <v>0</v>
      </c>
      <c r="D32" s="258">
        <v>0</v>
      </c>
      <c r="E32" s="258">
        <v>0</v>
      </c>
      <c r="F32" s="258">
        <v>0</v>
      </c>
      <c r="G32" s="176">
        <f t="shared" si="0"/>
        <v>0</v>
      </c>
    </row>
    <row r="33" spans="1:7" ht="14.45" customHeight="1" x14ac:dyDescent="0.25">
      <c r="A33" s="72" t="s">
        <v>258</v>
      </c>
      <c r="B33" s="259">
        <v>300000</v>
      </c>
      <c r="C33" s="259">
        <v>0</v>
      </c>
      <c r="D33" s="258">
        <v>300000</v>
      </c>
      <c r="E33" s="259">
        <v>258177.96</v>
      </c>
      <c r="F33" s="259">
        <v>258177.96</v>
      </c>
      <c r="G33" s="176">
        <f t="shared" si="0"/>
        <v>-41822.040000000008</v>
      </c>
    </row>
    <row r="34" spans="1:7" ht="14.45" customHeight="1" x14ac:dyDescent="0.25">
      <c r="A34" s="53" t="s">
        <v>259</v>
      </c>
      <c r="B34" s="261">
        <v>297500</v>
      </c>
      <c r="C34" s="261">
        <v>24193400</v>
      </c>
      <c r="D34" s="261">
        <f>SUM(B34+C34)</f>
        <v>24490900</v>
      </c>
      <c r="E34" s="261">
        <v>18600384.34</v>
      </c>
      <c r="F34" s="261">
        <v>18603870.57</v>
      </c>
      <c r="G34" s="176">
        <f t="shared" ref="G34:G39" si="2">E34-B34</f>
        <v>18302884.34</v>
      </c>
    </row>
    <row r="35" spans="1:7" ht="14.45" customHeight="1" x14ac:dyDescent="0.25">
      <c r="A35" s="53" t="s">
        <v>260</v>
      </c>
      <c r="B35" s="176">
        <v>0</v>
      </c>
      <c r="C35" s="176">
        <v>0</v>
      </c>
      <c r="D35" s="176">
        <v>0</v>
      </c>
      <c r="E35" s="176">
        <v>0</v>
      </c>
      <c r="F35" s="176">
        <v>0</v>
      </c>
      <c r="G35" s="176">
        <f t="shared" si="2"/>
        <v>0</v>
      </c>
    </row>
    <row r="36" spans="1:7" ht="14.45" customHeight="1" x14ac:dyDescent="0.25">
      <c r="A36" s="72" t="s">
        <v>261</v>
      </c>
      <c r="B36" s="180">
        <v>0</v>
      </c>
      <c r="C36" s="180">
        <v>0</v>
      </c>
      <c r="D36" s="176">
        <v>0</v>
      </c>
      <c r="E36" s="180">
        <v>0</v>
      </c>
      <c r="F36" s="180">
        <v>0</v>
      </c>
      <c r="G36" s="176">
        <f t="shared" si="2"/>
        <v>0</v>
      </c>
    </row>
    <row r="37" spans="1:7" ht="14.45" customHeight="1" x14ac:dyDescent="0.25">
      <c r="A37" s="53" t="s">
        <v>262</v>
      </c>
      <c r="B37" s="176">
        <v>0</v>
      </c>
      <c r="C37" s="176">
        <v>0</v>
      </c>
      <c r="D37" s="176">
        <v>0</v>
      </c>
      <c r="E37" s="176">
        <v>0</v>
      </c>
      <c r="F37" s="176">
        <v>0</v>
      </c>
      <c r="G37" s="176">
        <f t="shared" si="2"/>
        <v>0</v>
      </c>
    </row>
    <row r="38" spans="1:7" x14ac:dyDescent="0.25">
      <c r="A38" s="72" t="s">
        <v>263</v>
      </c>
      <c r="B38" s="176">
        <v>0</v>
      </c>
      <c r="C38" s="176">
        <v>0</v>
      </c>
      <c r="D38" s="176">
        <v>0</v>
      </c>
      <c r="E38" s="176">
        <v>0</v>
      </c>
      <c r="F38" s="176">
        <v>0</v>
      </c>
      <c r="G38" s="176">
        <f t="shared" si="2"/>
        <v>0</v>
      </c>
    </row>
    <row r="39" spans="1:7" x14ac:dyDescent="0.25">
      <c r="A39" s="72" t="s">
        <v>264</v>
      </c>
      <c r="B39" s="176">
        <v>0</v>
      </c>
      <c r="C39" s="176">
        <v>0</v>
      </c>
      <c r="D39" s="176">
        <v>0</v>
      </c>
      <c r="E39" s="176">
        <v>0</v>
      </c>
      <c r="F39" s="176">
        <v>0</v>
      </c>
      <c r="G39" s="176">
        <f t="shared" si="2"/>
        <v>0</v>
      </c>
    </row>
    <row r="40" spans="1:7" x14ac:dyDescent="0.25">
      <c r="A40" s="40"/>
      <c r="B40" s="176"/>
      <c r="C40" s="176"/>
      <c r="D40" s="176"/>
      <c r="E40" s="176"/>
      <c r="F40" s="176"/>
      <c r="G40" s="176"/>
    </row>
    <row r="41" spans="1:7" x14ac:dyDescent="0.25">
      <c r="A41" s="3" t="s">
        <v>265</v>
      </c>
      <c r="B41" s="177">
        <f t="shared" ref="B41:G41" si="3">B9+B12+B13+B14+B16+B28+B34</f>
        <v>106412090</v>
      </c>
      <c r="C41" s="177">
        <f t="shared" si="3"/>
        <v>39384524.280000001</v>
      </c>
      <c r="D41" s="177">
        <f t="shared" si="3"/>
        <v>145796614.28</v>
      </c>
      <c r="E41" s="177">
        <f>E9+E12+E13+E14+E16+E28+E34</f>
        <v>113909345.28999999</v>
      </c>
      <c r="F41" s="177">
        <f t="shared" si="3"/>
        <v>113912831.51999998</v>
      </c>
      <c r="G41" s="177">
        <f t="shared" si="3"/>
        <v>7497255.2899999879</v>
      </c>
    </row>
    <row r="42" spans="1:7" x14ac:dyDescent="0.25">
      <c r="A42" s="3" t="s">
        <v>266</v>
      </c>
      <c r="B42" s="178"/>
      <c r="C42" s="178"/>
      <c r="D42" s="178"/>
      <c r="E42" s="178"/>
      <c r="F42" s="178"/>
      <c r="G42" s="177">
        <v>0</v>
      </c>
    </row>
    <row r="43" spans="1:7" x14ac:dyDescent="0.25">
      <c r="A43" s="40"/>
      <c r="B43" s="179"/>
      <c r="C43" s="179"/>
      <c r="D43" s="179"/>
      <c r="E43" s="179"/>
      <c r="F43" s="179"/>
      <c r="G43" s="179"/>
    </row>
    <row r="44" spans="1:7" x14ac:dyDescent="0.25">
      <c r="A44" s="3" t="s">
        <v>267</v>
      </c>
      <c r="B44" s="179"/>
      <c r="C44" s="179"/>
      <c r="D44" s="179"/>
      <c r="E44" s="179"/>
      <c r="F44" s="179"/>
      <c r="G44" s="179"/>
    </row>
    <row r="45" spans="1:7" x14ac:dyDescent="0.25">
      <c r="A45" s="53" t="s">
        <v>268</v>
      </c>
      <c r="B45" s="176">
        <f>SUM(B46:B53)</f>
        <v>49000000</v>
      </c>
      <c r="C45" s="176">
        <f>SUM(C46:C53)</f>
        <v>2598855</v>
      </c>
      <c r="D45" s="176">
        <f>SUM(D46:D53)</f>
        <v>51598855</v>
      </c>
      <c r="E45" s="176">
        <f>SUM(E46:E53)</f>
        <v>42831957.82</v>
      </c>
      <c r="F45" s="176">
        <f>SUM(F46:F53)</f>
        <v>42831957.82</v>
      </c>
      <c r="G45" s="176">
        <f>F45-B45</f>
        <v>-6168042.1799999997</v>
      </c>
    </row>
    <row r="46" spans="1:7" x14ac:dyDescent="0.25">
      <c r="A46" s="74" t="s">
        <v>269</v>
      </c>
      <c r="B46" s="176">
        <v>0</v>
      </c>
      <c r="C46" s="176">
        <v>0</v>
      </c>
      <c r="D46" s="176">
        <v>0</v>
      </c>
      <c r="E46" s="176">
        <v>0</v>
      </c>
      <c r="F46" s="176">
        <v>0</v>
      </c>
      <c r="G46" s="176">
        <v>0</v>
      </c>
    </row>
    <row r="47" spans="1:7" x14ac:dyDescent="0.25">
      <c r="A47" s="74" t="s">
        <v>270</v>
      </c>
      <c r="B47" s="176">
        <v>0</v>
      </c>
      <c r="C47" s="176">
        <v>0</v>
      </c>
      <c r="D47" s="176">
        <v>0</v>
      </c>
      <c r="E47" s="176">
        <v>0</v>
      </c>
      <c r="F47" s="176">
        <v>0</v>
      </c>
      <c r="G47" s="176">
        <v>0</v>
      </c>
    </row>
    <row r="48" spans="1:7" x14ac:dyDescent="0.25">
      <c r="A48" s="74" t="s">
        <v>271</v>
      </c>
      <c r="B48" s="263">
        <v>27000000</v>
      </c>
      <c r="C48" s="263">
        <v>549422</v>
      </c>
      <c r="D48" s="262">
        <v>27549422</v>
      </c>
      <c r="E48" s="263">
        <v>24795020.18</v>
      </c>
      <c r="F48" s="263">
        <v>24795020.18</v>
      </c>
      <c r="G48" s="176">
        <f>F48-B48</f>
        <v>-2204979.8200000003</v>
      </c>
    </row>
    <row r="49" spans="1:8" ht="30" x14ac:dyDescent="0.25">
      <c r="A49" s="74" t="s">
        <v>272</v>
      </c>
      <c r="B49" s="263">
        <v>22000000</v>
      </c>
      <c r="C49" s="263">
        <v>2049433</v>
      </c>
      <c r="D49" s="262">
        <v>24049433</v>
      </c>
      <c r="E49" s="263">
        <v>18036937.640000001</v>
      </c>
      <c r="F49" s="263">
        <v>18036937.640000001</v>
      </c>
      <c r="G49" s="176">
        <f>F49-B49</f>
        <v>-3963062.3599999994</v>
      </c>
      <c r="H49" s="175"/>
    </row>
    <row r="50" spans="1:8" x14ac:dyDescent="0.25">
      <c r="A50" s="74" t="s">
        <v>273</v>
      </c>
      <c r="B50" s="176">
        <v>0</v>
      </c>
      <c r="C50" s="176">
        <v>0</v>
      </c>
      <c r="D50" s="176">
        <v>0</v>
      </c>
      <c r="E50" s="176">
        <v>0</v>
      </c>
      <c r="F50" s="176">
        <v>0</v>
      </c>
      <c r="G50" s="176">
        <v>0</v>
      </c>
    </row>
    <row r="51" spans="1:8" x14ac:dyDescent="0.25">
      <c r="A51" s="74" t="s">
        <v>274</v>
      </c>
      <c r="B51" s="176">
        <v>0</v>
      </c>
      <c r="C51" s="176">
        <v>0</v>
      </c>
      <c r="D51" s="176">
        <v>0</v>
      </c>
      <c r="E51" s="176">
        <v>0</v>
      </c>
      <c r="F51" s="176">
        <v>0</v>
      </c>
      <c r="G51" s="176">
        <v>0</v>
      </c>
    </row>
    <row r="52" spans="1:8" ht="30" x14ac:dyDescent="0.25">
      <c r="A52" s="75" t="s">
        <v>275</v>
      </c>
      <c r="B52" s="176">
        <v>0</v>
      </c>
      <c r="C52" s="176">
        <v>0</v>
      </c>
      <c r="D52" s="176">
        <v>0</v>
      </c>
      <c r="E52" s="176">
        <v>0</v>
      </c>
      <c r="F52" s="176">
        <v>0</v>
      </c>
      <c r="G52" s="176">
        <v>0</v>
      </c>
    </row>
    <row r="53" spans="1:8" x14ac:dyDescent="0.25">
      <c r="A53" s="72" t="s">
        <v>276</v>
      </c>
      <c r="B53" s="176">
        <v>0</v>
      </c>
      <c r="C53" s="176">
        <v>0</v>
      </c>
      <c r="D53" s="176">
        <v>0</v>
      </c>
      <c r="E53" s="176">
        <v>0</v>
      </c>
      <c r="F53" s="176">
        <v>0</v>
      </c>
      <c r="G53" s="176">
        <v>0</v>
      </c>
    </row>
    <row r="54" spans="1:8" x14ac:dyDescent="0.25">
      <c r="A54" s="53" t="s">
        <v>277</v>
      </c>
      <c r="B54" s="176">
        <v>0</v>
      </c>
      <c r="C54" s="176">
        <v>0</v>
      </c>
      <c r="D54" s="176">
        <v>0</v>
      </c>
      <c r="E54" s="176">
        <v>0</v>
      </c>
      <c r="F54" s="176">
        <v>0</v>
      </c>
      <c r="G54" s="176">
        <v>0</v>
      </c>
    </row>
    <row r="55" spans="1:8" x14ac:dyDescent="0.25">
      <c r="A55" s="75" t="s">
        <v>278</v>
      </c>
      <c r="B55" s="176">
        <v>0</v>
      </c>
      <c r="C55" s="176">
        <v>0</v>
      </c>
      <c r="D55" s="176">
        <v>0</v>
      </c>
      <c r="E55" s="176">
        <v>0</v>
      </c>
      <c r="F55" s="176">
        <v>0</v>
      </c>
      <c r="G55" s="176">
        <v>0</v>
      </c>
    </row>
    <row r="56" spans="1:8" x14ac:dyDescent="0.25">
      <c r="A56" s="74" t="s">
        <v>279</v>
      </c>
      <c r="B56" s="176">
        <v>0</v>
      </c>
      <c r="C56" s="176">
        <v>0</v>
      </c>
      <c r="D56" s="176">
        <v>0</v>
      </c>
      <c r="E56" s="176">
        <v>0</v>
      </c>
      <c r="F56" s="176">
        <v>0</v>
      </c>
      <c r="G56" s="176">
        <v>0</v>
      </c>
    </row>
    <row r="57" spans="1:8" x14ac:dyDescent="0.25">
      <c r="A57" s="74" t="s">
        <v>280</v>
      </c>
      <c r="B57" s="176">
        <v>0</v>
      </c>
      <c r="C57" s="176">
        <v>0</v>
      </c>
      <c r="D57" s="176">
        <v>0</v>
      </c>
      <c r="E57" s="176">
        <v>0</v>
      </c>
      <c r="F57" s="176">
        <v>0</v>
      </c>
      <c r="G57" s="176">
        <v>0</v>
      </c>
    </row>
    <row r="58" spans="1:8" x14ac:dyDescent="0.25">
      <c r="A58" s="75" t="s">
        <v>281</v>
      </c>
      <c r="B58" s="180">
        <v>0</v>
      </c>
      <c r="C58" s="180">
        <v>0</v>
      </c>
      <c r="D58" s="176">
        <v>0</v>
      </c>
      <c r="E58" s="180">
        <v>0</v>
      </c>
      <c r="F58" s="180">
        <v>0</v>
      </c>
      <c r="G58" s="176">
        <v>0</v>
      </c>
    </row>
    <row r="59" spans="1:8" x14ac:dyDescent="0.25">
      <c r="A59" s="53" t="s">
        <v>282</v>
      </c>
      <c r="B59" s="176">
        <v>0</v>
      </c>
      <c r="C59" s="176">
        <v>0</v>
      </c>
      <c r="D59" s="176">
        <v>0</v>
      </c>
      <c r="E59" s="176">
        <v>0</v>
      </c>
      <c r="F59" s="176">
        <v>0</v>
      </c>
      <c r="G59" s="176">
        <v>0</v>
      </c>
    </row>
    <row r="60" spans="1:8" x14ac:dyDescent="0.25">
      <c r="A60" s="74" t="s">
        <v>283</v>
      </c>
      <c r="B60" s="180">
        <v>0</v>
      </c>
      <c r="C60" s="180">
        <v>0</v>
      </c>
      <c r="D60" s="176">
        <v>0</v>
      </c>
      <c r="E60" s="180">
        <v>0</v>
      </c>
      <c r="F60" s="180">
        <v>0</v>
      </c>
      <c r="G60" s="176">
        <v>0</v>
      </c>
    </row>
    <row r="61" spans="1:8" x14ac:dyDescent="0.25">
      <c r="A61" s="74" t="s">
        <v>284</v>
      </c>
      <c r="B61" s="180">
        <v>0</v>
      </c>
      <c r="C61" s="180">
        <v>0</v>
      </c>
      <c r="D61" s="176">
        <v>0</v>
      </c>
      <c r="E61" s="180">
        <v>0</v>
      </c>
      <c r="F61" s="180">
        <v>0</v>
      </c>
      <c r="G61" s="176">
        <v>0</v>
      </c>
    </row>
    <row r="62" spans="1:8" x14ac:dyDescent="0.25">
      <c r="A62" s="53" t="s">
        <v>285</v>
      </c>
      <c r="B62" s="180">
        <v>0</v>
      </c>
      <c r="C62" s="180">
        <v>29543210.829999998</v>
      </c>
      <c r="D62" s="180">
        <v>29543210.829999998</v>
      </c>
      <c r="E62" s="180">
        <v>22426346.029999997</v>
      </c>
      <c r="F62" s="180">
        <v>22426346.029999997</v>
      </c>
      <c r="G62" s="176">
        <f>E62-B62</f>
        <v>22426346.029999997</v>
      </c>
    </row>
    <row r="63" spans="1:8" x14ac:dyDescent="0.25">
      <c r="A63" s="53" t="s">
        <v>286</v>
      </c>
      <c r="B63" s="180">
        <v>0</v>
      </c>
      <c r="C63" s="180">
        <v>0</v>
      </c>
      <c r="D63" s="176">
        <v>0</v>
      </c>
      <c r="E63" s="180">
        <v>0</v>
      </c>
      <c r="F63" s="180">
        <v>0</v>
      </c>
      <c r="G63" s="176">
        <v>0</v>
      </c>
    </row>
    <row r="64" spans="1:8" x14ac:dyDescent="0.25">
      <c r="A64" s="40"/>
      <c r="B64" s="179"/>
      <c r="C64" s="179"/>
      <c r="D64" s="179"/>
      <c r="E64" s="179"/>
      <c r="F64" s="179"/>
      <c r="G64" s="179"/>
    </row>
    <row r="65" spans="1:9" x14ac:dyDescent="0.25">
      <c r="A65" s="3" t="s">
        <v>287</v>
      </c>
      <c r="B65" s="177">
        <f>B45+B54+B59+B62+B63</f>
        <v>49000000</v>
      </c>
      <c r="C65" s="177">
        <f>C45+C54+C59+C62+C63</f>
        <v>32142065.829999998</v>
      </c>
      <c r="D65" s="186">
        <f t="shared" ref="D65:F65" si="4">D45+D54+D59+D62+D63</f>
        <v>81142065.829999998</v>
      </c>
      <c r="E65" s="186">
        <f t="shared" si="4"/>
        <v>65258303.849999994</v>
      </c>
      <c r="F65" s="186">
        <f t="shared" si="4"/>
        <v>65258303.849999994</v>
      </c>
      <c r="G65" s="177">
        <f>E65-B65</f>
        <v>16258303.849999994</v>
      </c>
    </row>
    <row r="66" spans="1:9" x14ac:dyDescent="0.25">
      <c r="A66" s="40"/>
      <c r="B66" s="179"/>
      <c r="C66" s="179"/>
      <c r="D66" s="179"/>
      <c r="E66" s="179"/>
      <c r="F66" s="179"/>
      <c r="G66" s="179"/>
    </row>
    <row r="67" spans="1:9" x14ac:dyDescent="0.25">
      <c r="A67" s="3" t="s">
        <v>288</v>
      </c>
      <c r="B67" s="177">
        <v>0</v>
      </c>
      <c r="C67" s="177">
        <v>0</v>
      </c>
      <c r="D67" s="177">
        <v>0</v>
      </c>
      <c r="E67" s="177">
        <v>0</v>
      </c>
      <c r="F67" s="177">
        <v>0</v>
      </c>
      <c r="G67" s="177">
        <v>0</v>
      </c>
    </row>
    <row r="68" spans="1:9" x14ac:dyDescent="0.25">
      <c r="A68" s="53" t="s">
        <v>289</v>
      </c>
      <c r="B68" s="180">
        <v>0</v>
      </c>
      <c r="C68" s="180">
        <v>0</v>
      </c>
      <c r="D68" s="176">
        <v>0</v>
      </c>
      <c r="E68" s="180">
        <v>0</v>
      </c>
      <c r="F68" s="180">
        <v>0</v>
      </c>
      <c r="G68" s="176">
        <v>0</v>
      </c>
    </row>
    <row r="69" spans="1:9" x14ac:dyDescent="0.25">
      <c r="A69" s="40"/>
      <c r="B69" s="179"/>
      <c r="C69" s="179"/>
      <c r="D69" s="179"/>
      <c r="E69" s="179"/>
      <c r="F69" s="179"/>
      <c r="G69" s="179"/>
    </row>
    <row r="70" spans="1:9" x14ac:dyDescent="0.25">
      <c r="A70" s="3" t="s">
        <v>290</v>
      </c>
      <c r="B70" s="266">
        <f>SUM(B41+B65)</f>
        <v>155412090</v>
      </c>
      <c r="C70" s="266">
        <f t="shared" ref="C70:F70" si="5">SUM(C41+C65)</f>
        <v>71526590.109999999</v>
      </c>
      <c r="D70" s="266">
        <f t="shared" si="5"/>
        <v>226938680.11000001</v>
      </c>
      <c r="E70" s="266">
        <f>SUM(E41+E65)</f>
        <v>179167649.13999999</v>
      </c>
      <c r="F70" s="266">
        <f t="shared" si="5"/>
        <v>179171135.36999997</v>
      </c>
      <c r="G70" s="177">
        <f>G41+G45+G62</f>
        <v>23755559.139999986</v>
      </c>
    </row>
    <row r="71" spans="1:9" x14ac:dyDescent="0.25">
      <c r="A71" s="40"/>
      <c r="B71" s="44"/>
      <c r="C71" s="44"/>
      <c r="D71" s="44"/>
      <c r="E71" s="44"/>
      <c r="F71" s="44"/>
      <c r="G71" s="44"/>
      <c r="H71" s="175"/>
    </row>
    <row r="72" spans="1:9" x14ac:dyDescent="0.25">
      <c r="A72" s="3" t="s">
        <v>291</v>
      </c>
      <c r="B72" s="44"/>
      <c r="C72" s="44"/>
      <c r="D72" s="44"/>
      <c r="E72" s="44"/>
      <c r="F72" s="44"/>
      <c r="G72" s="44"/>
    </row>
    <row r="73" spans="1:9" ht="30" x14ac:dyDescent="0.25">
      <c r="A73" s="62" t="s">
        <v>292</v>
      </c>
      <c r="B73" s="42">
        <v>0</v>
      </c>
      <c r="C73" s="180">
        <v>27515583.75</v>
      </c>
      <c r="D73" s="180">
        <v>27515583.75</v>
      </c>
      <c r="E73" s="180">
        <v>26257347.870000001</v>
      </c>
      <c r="F73" s="180">
        <v>26257347.870000001</v>
      </c>
      <c r="G73" s="180">
        <f>F73-B73</f>
        <v>26257347.870000001</v>
      </c>
      <c r="H73" s="181"/>
      <c r="I73" s="182"/>
    </row>
    <row r="74" spans="1:9" ht="30" x14ac:dyDescent="0.25">
      <c r="A74" s="62" t="s">
        <v>293</v>
      </c>
      <c r="B74" s="42">
        <v>0</v>
      </c>
      <c r="C74" s="180">
        <v>19400464.140000001</v>
      </c>
      <c r="D74" s="180">
        <v>19400464.140000001</v>
      </c>
      <c r="E74" s="180">
        <v>19400464.140000001</v>
      </c>
      <c r="F74" s="180">
        <v>19400464.140000001</v>
      </c>
      <c r="G74" s="180">
        <f>F74-B74</f>
        <v>19400464.140000001</v>
      </c>
    </row>
    <row r="75" spans="1:9" x14ac:dyDescent="0.25">
      <c r="A75" s="15" t="s">
        <v>294</v>
      </c>
      <c r="B75" s="4">
        <f t="shared" ref="B75:G75" si="6">B73+B74</f>
        <v>0</v>
      </c>
      <c r="C75" s="177">
        <f t="shared" si="6"/>
        <v>46916047.890000001</v>
      </c>
      <c r="D75" s="177">
        <f t="shared" si="6"/>
        <v>46916047.890000001</v>
      </c>
      <c r="E75" s="177">
        <f t="shared" si="6"/>
        <v>45657812.010000005</v>
      </c>
      <c r="F75" s="177">
        <f t="shared" si="6"/>
        <v>45657812.010000005</v>
      </c>
      <c r="G75" s="177">
        <f t="shared" si="6"/>
        <v>45657812.010000005</v>
      </c>
    </row>
    <row r="76" spans="1:9" x14ac:dyDescent="0.25">
      <c r="A76" s="50"/>
      <c r="B76" s="76"/>
      <c r="C76" s="76"/>
      <c r="D76" s="76"/>
      <c r="E76" s="76"/>
      <c r="F76" s="76"/>
      <c r="G76" s="76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71:F72 G70:G73 B75:F75 G74:G76 B41:C41 D41:G41 G9 G34:G39 G62 B65:C65 B16:F16 G48:G49 G10:G27 G29:G33 D34 G28 B29:F29 B70:F70 G65 D66:G66 D65:F65 G45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3"/>
  <sheetViews>
    <sheetView showGridLines="0" zoomScale="75" zoomScaleNormal="75" workbookViewId="0">
      <selection activeCell="C11" sqref="C11:C16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334" t="s">
        <v>295</v>
      </c>
      <c r="B1" s="326"/>
      <c r="C1" s="326"/>
      <c r="D1" s="326"/>
      <c r="E1" s="326"/>
      <c r="F1" s="326"/>
      <c r="G1" s="327"/>
    </row>
    <row r="2" spans="1:7" x14ac:dyDescent="0.25">
      <c r="A2" s="115" t="str">
        <f>'Formato 1'!A2</f>
        <v>Municipio de Ocampo</v>
      </c>
      <c r="B2" s="115"/>
      <c r="C2" s="115"/>
      <c r="D2" s="115"/>
      <c r="E2" s="115"/>
      <c r="F2" s="115"/>
      <c r="G2" s="115"/>
    </row>
    <row r="3" spans="1:7" x14ac:dyDescent="0.25">
      <c r="A3" s="116" t="s">
        <v>296</v>
      </c>
      <c r="B3" s="116"/>
      <c r="C3" s="116"/>
      <c r="D3" s="116"/>
      <c r="E3" s="116"/>
      <c r="F3" s="116"/>
      <c r="G3" s="116"/>
    </row>
    <row r="4" spans="1:7" x14ac:dyDescent="0.25">
      <c r="A4" s="116" t="s">
        <v>297</v>
      </c>
      <c r="B4" s="116"/>
      <c r="C4" s="116"/>
      <c r="D4" s="116"/>
      <c r="E4" s="116"/>
      <c r="F4" s="116"/>
      <c r="G4" s="116"/>
    </row>
    <row r="5" spans="1:7" x14ac:dyDescent="0.25">
      <c r="A5" s="116" t="str">
        <f>'Formato 3'!A4</f>
        <v>Del 1 de Enero al 30 de Septiembre de 2024 (b)</v>
      </c>
      <c r="B5" s="116"/>
      <c r="C5" s="116"/>
      <c r="D5" s="116"/>
      <c r="E5" s="116"/>
      <c r="F5" s="116"/>
      <c r="G5" s="116"/>
    </row>
    <row r="6" spans="1:7" x14ac:dyDescent="0.25">
      <c r="A6" s="117" t="s">
        <v>2</v>
      </c>
      <c r="B6" s="117"/>
      <c r="C6" s="117"/>
      <c r="D6" s="117"/>
      <c r="E6" s="117"/>
      <c r="F6" s="117"/>
      <c r="G6" s="117"/>
    </row>
    <row r="7" spans="1:7" x14ac:dyDescent="0.25">
      <c r="A7" s="332" t="s">
        <v>4</v>
      </c>
      <c r="B7" s="332" t="s">
        <v>298</v>
      </c>
      <c r="C7" s="332"/>
      <c r="D7" s="332"/>
      <c r="E7" s="332"/>
      <c r="F7" s="332"/>
      <c r="G7" s="333" t="s">
        <v>299</v>
      </c>
    </row>
    <row r="8" spans="1:7" ht="30" x14ac:dyDescent="0.25">
      <c r="A8" s="332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332"/>
    </row>
    <row r="9" spans="1:7" x14ac:dyDescent="0.25">
      <c r="A9" s="22" t="s">
        <v>304</v>
      </c>
      <c r="B9" s="77">
        <f t="shared" ref="B9:G9" si="0">SUM(B10,B18,B28,B38,B48,B58,B62,B71,B75)</f>
        <v>106412090</v>
      </c>
      <c r="C9" s="77">
        <f t="shared" si="0"/>
        <v>66900108.030000001</v>
      </c>
      <c r="D9" s="77">
        <f t="shared" si="0"/>
        <v>173312198.02999997</v>
      </c>
      <c r="E9" s="77">
        <f t="shared" si="0"/>
        <v>130760161.92999999</v>
      </c>
      <c r="F9" s="77">
        <f t="shared" si="0"/>
        <v>130046446.33</v>
      </c>
      <c r="G9" s="77">
        <f t="shared" si="0"/>
        <v>42552036.100000009</v>
      </c>
    </row>
    <row r="10" spans="1:7" x14ac:dyDescent="0.25">
      <c r="A10" s="78" t="s">
        <v>305</v>
      </c>
      <c r="B10" s="77">
        <f t="shared" ref="B10:G10" si="1">SUM(B11:B17)</f>
        <v>57804808.060000002</v>
      </c>
      <c r="C10" s="77">
        <f t="shared" si="1"/>
        <v>-2548167.8800000004</v>
      </c>
      <c r="D10" s="77">
        <f t="shared" si="1"/>
        <v>55256640.179999992</v>
      </c>
      <c r="E10" s="77">
        <f t="shared" si="1"/>
        <v>37174248.060000002</v>
      </c>
      <c r="F10" s="77">
        <f t="shared" si="1"/>
        <v>37174248.060000002</v>
      </c>
      <c r="G10" s="77">
        <f t="shared" si="1"/>
        <v>18082392.120000001</v>
      </c>
    </row>
    <row r="11" spans="1:7" x14ac:dyDescent="0.25">
      <c r="A11" s="79" t="s">
        <v>306</v>
      </c>
      <c r="B11" s="289">
        <v>33330809.199999999</v>
      </c>
      <c r="C11" s="289">
        <v>-2153458.91</v>
      </c>
      <c r="D11" s="288">
        <v>31177350.289999999</v>
      </c>
      <c r="E11" s="289">
        <v>23063254.34</v>
      </c>
      <c r="F11" s="289">
        <v>23063254.34</v>
      </c>
      <c r="G11" s="70">
        <f>D11-E11</f>
        <v>8114095.9499999993</v>
      </c>
    </row>
    <row r="12" spans="1:7" x14ac:dyDescent="0.25">
      <c r="A12" s="79" t="s">
        <v>307</v>
      </c>
      <c r="B12" s="289">
        <v>4198689.59</v>
      </c>
      <c r="C12" s="289">
        <v>-56556.94</v>
      </c>
      <c r="D12" s="288">
        <v>4142132.65</v>
      </c>
      <c r="E12" s="289">
        <v>3101850.33</v>
      </c>
      <c r="F12" s="289">
        <v>3101850.33</v>
      </c>
      <c r="G12" s="70">
        <f t="shared" ref="G12:G17" si="2">D12-E12</f>
        <v>1040282.3199999998</v>
      </c>
    </row>
    <row r="13" spans="1:7" x14ac:dyDescent="0.25">
      <c r="A13" s="79" t="s">
        <v>308</v>
      </c>
      <c r="B13" s="289">
        <v>3953768.35</v>
      </c>
      <c r="C13" s="289">
        <v>106802.8</v>
      </c>
      <c r="D13" s="288">
        <v>4060571.15</v>
      </c>
      <c r="E13" s="289">
        <v>711351.03</v>
      </c>
      <c r="F13" s="289">
        <v>711351.03</v>
      </c>
      <c r="G13" s="70">
        <f t="shared" si="2"/>
        <v>3349220.12</v>
      </c>
    </row>
    <row r="14" spans="1:7" x14ac:dyDescent="0.25">
      <c r="A14" s="79" t="s">
        <v>309</v>
      </c>
      <c r="B14" s="289">
        <v>2890000</v>
      </c>
      <c r="C14" s="289">
        <v>0</v>
      </c>
      <c r="D14" s="288">
        <v>2890000</v>
      </c>
      <c r="E14" s="289">
        <v>2359812.7000000002</v>
      </c>
      <c r="F14" s="289">
        <v>2359812.7000000002</v>
      </c>
      <c r="G14" s="70">
        <f t="shared" si="2"/>
        <v>530187.29999999981</v>
      </c>
    </row>
    <row r="15" spans="1:7" x14ac:dyDescent="0.25">
      <c r="A15" s="79" t="s">
        <v>310</v>
      </c>
      <c r="B15" s="289">
        <v>13431540.92</v>
      </c>
      <c r="C15" s="289">
        <v>-444954.83</v>
      </c>
      <c r="D15" s="288">
        <v>12986586.09</v>
      </c>
      <c r="E15" s="289">
        <v>7937979.6600000001</v>
      </c>
      <c r="F15" s="289">
        <v>7937979.6600000001</v>
      </c>
      <c r="G15" s="70">
        <f t="shared" si="2"/>
        <v>5048606.43</v>
      </c>
    </row>
    <row r="16" spans="1:7" x14ac:dyDescent="0.25">
      <c r="A16" s="79" t="s">
        <v>311</v>
      </c>
      <c r="B16" s="288">
        <v>0</v>
      </c>
      <c r="C16" s="288">
        <v>0</v>
      </c>
      <c r="D16" s="288">
        <v>0</v>
      </c>
      <c r="E16" s="288">
        <v>0</v>
      </c>
      <c r="F16" s="288">
        <v>0</v>
      </c>
      <c r="G16" s="70">
        <f t="shared" si="2"/>
        <v>0</v>
      </c>
    </row>
    <row r="17" spans="1:7" x14ac:dyDescent="0.25">
      <c r="A17" s="79" t="s">
        <v>312</v>
      </c>
      <c r="B17" s="288">
        <v>0</v>
      </c>
      <c r="C17" s="288">
        <v>0</v>
      </c>
      <c r="D17" s="288">
        <v>0</v>
      </c>
      <c r="E17" s="288">
        <v>0</v>
      </c>
      <c r="F17" s="288">
        <v>0</v>
      </c>
      <c r="G17" s="70">
        <f t="shared" si="2"/>
        <v>0</v>
      </c>
    </row>
    <row r="18" spans="1:7" x14ac:dyDescent="0.25">
      <c r="A18" s="78" t="s">
        <v>313</v>
      </c>
      <c r="B18" s="77">
        <f t="shared" ref="B18:G18" si="3">SUM(B19:B27)</f>
        <v>10705670</v>
      </c>
      <c r="C18" s="77">
        <f t="shared" si="3"/>
        <v>2227890.98</v>
      </c>
      <c r="D18" s="77">
        <f t="shared" si="3"/>
        <v>12933560.98</v>
      </c>
      <c r="E18" s="77">
        <f t="shared" si="3"/>
        <v>9721470.3599999994</v>
      </c>
      <c r="F18" s="77">
        <f t="shared" si="3"/>
        <v>9554876.2300000004</v>
      </c>
      <c r="G18" s="77">
        <f t="shared" si="3"/>
        <v>3212090.6199999996</v>
      </c>
    </row>
    <row r="19" spans="1:7" x14ac:dyDescent="0.25">
      <c r="A19" s="79" t="s">
        <v>314</v>
      </c>
      <c r="B19" s="291">
        <v>803330</v>
      </c>
      <c r="C19" s="291">
        <v>34942.089999999997</v>
      </c>
      <c r="D19" s="290">
        <v>838272.09</v>
      </c>
      <c r="E19" s="291">
        <v>446041.39</v>
      </c>
      <c r="F19" s="291">
        <v>379317.98</v>
      </c>
      <c r="G19" s="70">
        <f>D19-E19</f>
        <v>392230.69999999995</v>
      </c>
    </row>
    <row r="20" spans="1:7" x14ac:dyDescent="0.25">
      <c r="A20" s="79" t="s">
        <v>315</v>
      </c>
      <c r="B20" s="291">
        <v>173200</v>
      </c>
      <c r="C20" s="291">
        <v>20617</v>
      </c>
      <c r="D20" s="290">
        <v>193817</v>
      </c>
      <c r="E20" s="291">
        <v>125882.65</v>
      </c>
      <c r="F20" s="291">
        <v>119324.01</v>
      </c>
      <c r="G20" s="70">
        <f t="shared" ref="G20:G27" si="4">D20-E20</f>
        <v>67934.350000000006</v>
      </c>
    </row>
    <row r="21" spans="1:7" x14ac:dyDescent="0.25">
      <c r="A21" s="79" t="s">
        <v>316</v>
      </c>
      <c r="B21" s="291">
        <v>3000</v>
      </c>
      <c r="C21" s="291">
        <v>-1800</v>
      </c>
      <c r="D21" s="290">
        <v>1200</v>
      </c>
      <c r="E21" s="291">
        <v>0</v>
      </c>
      <c r="F21" s="291">
        <v>0</v>
      </c>
      <c r="G21" s="70">
        <f t="shared" si="4"/>
        <v>1200</v>
      </c>
    </row>
    <row r="22" spans="1:7" x14ac:dyDescent="0.25">
      <c r="A22" s="79" t="s">
        <v>317</v>
      </c>
      <c r="B22" s="291">
        <v>1037200</v>
      </c>
      <c r="C22" s="291">
        <v>1346532.08</v>
      </c>
      <c r="D22" s="290">
        <v>2383732.08</v>
      </c>
      <c r="E22" s="291">
        <v>1466475.1</v>
      </c>
      <c r="F22" s="291">
        <v>1416917.38</v>
      </c>
      <c r="G22" s="70">
        <f t="shared" si="4"/>
        <v>917256.98</v>
      </c>
    </row>
    <row r="23" spans="1:7" x14ac:dyDescent="0.25">
      <c r="A23" s="79" t="s">
        <v>318</v>
      </c>
      <c r="B23" s="291">
        <v>1116600</v>
      </c>
      <c r="C23" s="291">
        <v>206590.4</v>
      </c>
      <c r="D23" s="290">
        <v>1323190.3999999999</v>
      </c>
      <c r="E23" s="291">
        <v>859431.47</v>
      </c>
      <c r="F23" s="291">
        <v>827715.18</v>
      </c>
      <c r="G23" s="70">
        <f t="shared" si="4"/>
        <v>463758.92999999993</v>
      </c>
    </row>
    <row r="24" spans="1:7" x14ac:dyDescent="0.25">
      <c r="A24" s="79" t="s">
        <v>319</v>
      </c>
      <c r="B24" s="291">
        <v>5728240</v>
      </c>
      <c r="C24" s="291">
        <v>798582.94</v>
      </c>
      <c r="D24" s="290">
        <v>6526822.9399999995</v>
      </c>
      <c r="E24" s="291">
        <v>5910280.0899999999</v>
      </c>
      <c r="F24" s="291">
        <v>5903596.7000000002</v>
      </c>
      <c r="G24" s="70">
        <f t="shared" si="4"/>
        <v>616542.84999999963</v>
      </c>
    </row>
    <row r="25" spans="1:7" x14ac:dyDescent="0.25">
      <c r="A25" s="79" t="s">
        <v>320</v>
      </c>
      <c r="B25" s="291">
        <v>342500</v>
      </c>
      <c r="C25" s="291">
        <v>-176783.25</v>
      </c>
      <c r="D25" s="290">
        <v>165716.75</v>
      </c>
      <c r="E25" s="291">
        <v>11323.25</v>
      </c>
      <c r="F25" s="291">
        <v>11323.25</v>
      </c>
      <c r="G25" s="70">
        <f t="shared" si="4"/>
        <v>154393.5</v>
      </c>
    </row>
    <row r="26" spans="1:7" x14ac:dyDescent="0.25">
      <c r="A26" s="79" t="s">
        <v>321</v>
      </c>
      <c r="B26" s="291">
        <v>20000</v>
      </c>
      <c r="C26" s="291">
        <v>-14000</v>
      </c>
      <c r="D26" s="290">
        <v>6000</v>
      </c>
      <c r="E26" s="291">
        <v>0</v>
      </c>
      <c r="F26" s="291">
        <v>0</v>
      </c>
      <c r="G26" s="70">
        <f t="shared" si="4"/>
        <v>6000</v>
      </c>
    </row>
    <row r="27" spans="1:7" x14ac:dyDescent="0.25">
      <c r="A27" s="79" t="s">
        <v>322</v>
      </c>
      <c r="B27" s="291">
        <v>1481600</v>
      </c>
      <c r="C27" s="291">
        <v>13209.72</v>
      </c>
      <c r="D27" s="290">
        <v>1494809.72</v>
      </c>
      <c r="E27" s="291">
        <v>902036.41</v>
      </c>
      <c r="F27" s="291">
        <v>896681.73</v>
      </c>
      <c r="G27" s="70">
        <f t="shared" si="4"/>
        <v>592773.30999999994</v>
      </c>
    </row>
    <row r="28" spans="1:7" x14ac:dyDescent="0.25">
      <c r="A28" s="78" t="s">
        <v>323</v>
      </c>
      <c r="B28" s="77">
        <f t="shared" ref="B28:G28" si="5">SUM(B29:B37)</f>
        <v>19362251.939999998</v>
      </c>
      <c r="C28" s="77">
        <f t="shared" si="5"/>
        <v>17671627.09</v>
      </c>
      <c r="D28" s="77">
        <f t="shared" si="5"/>
        <v>37033879.030000001</v>
      </c>
      <c r="E28" s="77">
        <f t="shared" si="5"/>
        <v>30803134</v>
      </c>
      <c r="F28" s="77">
        <f t="shared" si="5"/>
        <v>30497162.530000001</v>
      </c>
      <c r="G28" s="77">
        <f t="shared" si="5"/>
        <v>6230745.0300000021</v>
      </c>
    </row>
    <row r="29" spans="1:7" x14ac:dyDescent="0.25">
      <c r="A29" s="79" t="s">
        <v>324</v>
      </c>
      <c r="B29" s="293">
        <v>6406463.2000000002</v>
      </c>
      <c r="C29" s="293">
        <v>-2561302.17</v>
      </c>
      <c r="D29" s="292">
        <v>3845161.0300000003</v>
      </c>
      <c r="E29" s="293">
        <v>2168468.9300000002</v>
      </c>
      <c r="F29" s="293">
        <v>2168468.9300000002</v>
      </c>
      <c r="G29" s="70">
        <f>D29-E29</f>
        <v>1676692.1</v>
      </c>
    </row>
    <row r="30" spans="1:7" x14ac:dyDescent="0.25">
      <c r="A30" s="79" t="s">
        <v>325</v>
      </c>
      <c r="B30" s="293">
        <v>1118000</v>
      </c>
      <c r="C30" s="293">
        <v>1458824</v>
      </c>
      <c r="D30" s="292">
        <v>2576824</v>
      </c>
      <c r="E30" s="293">
        <v>1998083</v>
      </c>
      <c r="F30" s="293">
        <v>1981933</v>
      </c>
      <c r="G30" s="70">
        <f t="shared" ref="G30:G37" si="6">D30-E30</f>
        <v>578741</v>
      </c>
    </row>
    <row r="31" spans="1:7" x14ac:dyDescent="0.25">
      <c r="A31" s="79" t="s">
        <v>326</v>
      </c>
      <c r="B31" s="293">
        <v>1494236.8</v>
      </c>
      <c r="C31" s="293">
        <v>1066124.01</v>
      </c>
      <c r="D31" s="292">
        <v>2560360.81</v>
      </c>
      <c r="E31" s="293">
        <v>1238042.52</v>
      </c>
      <c r="F31" s="293">
        <v>1176585.72</v>
      </c>
      <c r="G31" s="70">
        <f t="shared" si="6"/>
        <v>1322318.29</v>
      </c>
    </row>
    <row r="32" spans="1:7" x14ac:dyDescent="0.25">
      <c r="A32" s="79" t="s">
        <v>327</v>
      </c>
      <c r="B32" s="293">
        <v>890000</v>
      </c>
      <c r="C32" s="293">
        <v>-60860</v>
      </c>
      <c r="D32" s="292">
        <v>829140</v>
      </c>
      <c r="E32" s="293">
        <v>650002.41</v>
      </c>
      <c r="F32" s="293">
        <v>608242.41</v>
      </c>
      <c r="G32" s="70">
        <f t="shared" si="6"/>
        <v>179137.58999999997</v>
      </c>
    </row>
    <row r="33" spans="1:7" ht="14.45" customHeight="1" x14ac:dyDescent="0.25">
      <c r="A33" s="79" t="s">
        <v>328</v>
      </c>
      <c r="B33" s="293">
        <v>1222199.94</v>
      </c>
      <c r="C33" s="293">
        <v>-45070.49</v>
      </c>
      <c r="D33" s="292">
        <v>1177129.45</v>
      </c>
      <c r="E33" s="293">
        <v>725891.64</v>
      </c>
      <c r="F33" s="293">
        <v>718921.64</v>
      </c>
      <c r="G33" s="70">
        <f t="shared" si="6"/>
        <v>451237.80999999994</v>
      </c>
    </row>
    <row r="34" spans="1:7" ht="14.45" customHeight="1" x14ac:dyDescent="0.25">
      <c r="A34" s="79" t="s">
        <v>329</v>
      </c>
      <c r="B34" s="293">
        <v>745000</v>
      </c>
      <c r="C34" s="293">
        <v>-205800</v>
      </c>
      <c r="D34" s="292">
        <v>539200</v>
      </c>
      <c r="E34" s="293">
        <v>370687.5</v>
      </c>
      <c r="F34" s="293">
        <v>370687.5</v>
      </c>
      <c r="G34" s="70">
        <f t="shared" si="6"/>
        <v>168512.5</v>
      </c>
    </row>
    <row r="35" spans="1:7" ht="14.45" customHeight="1" x14ac:dyDescent="0.25">
      <c r="A35" s="79" t="s">
        <v>330</v>
      </c>
      <c r="B35" s="293">
        <v>117000</v>
      </c>
      <c r="C35" s="293">
        <v>48200</v>
      </c>
      <c r="D35" s="292">
        <v>165200</v>
      </c>
      <c r="E35" s="293">
        <v>53577.09</v>
      </c>
      <c r="F35" s="293">
        <v>53577.09</v>
      </c>
      <c r="G35" s="70">
        <f t="shared" si="6"/>
        <v>111622.91</v>
      </c>
    </row>
    <row r="36" spans="1:7" ht="14.45" customHeight="1" x14ac:dyDescent="0.25">
      <c r="A36" s="79" t="s">
        <v>331</v>
      </c>
      <c r="B36" s="293">
        <v>5739352</v>
      </c>
      <c r="C36" s="293">
        <v>16767814.210000001</v>
      </c>
      <c r="D36" s="292">
        <v>22507166.210000001</v>
      </c>
      <c r="E36" s="293">
        <v>21967082.129999999</v>
      </c>
      <c r="F36" s="293">
        <v>21787447.460000001</v>
      </c>
      <c r="G36" s="70">
        <f t="shared" si="6"/>
        <v>540084.08000000194</v>
      </c>
    </row>
    <row r="37" spans="1:7" ht="14.45" customHeight="1" x14ac:dyDescent="0.25">
      <c r="A37" s="79" t="s">
        <v>332</v>
      </c>
      <c r="B37" s="293">
        <v>1630000</v>
      </c>
      <c r="C37" s="293">
        <v>1203697.53</v>
      </c>
      <c r="D37" s="292">
        <v>2833697.5300000003</v>
      </c>
      <c r="E37" s="293">
        <v>1631298.78</v>
      </c>
      <c r="F37" s="293">
        <v>1631298.78</v>
      </c>
      <c r="G37" s="70">
        <f t="shared" si="6"/>
        <v>1202398.7500000002</v>
      </c>
    </row>
    <row r="38" spans="1:7" x14ac:dyDescent="0.25">
      <c r="A38" s="78" t="s">
        <v>333</v>
      </c>
      <c r="B38" s="77">
        <f t="shared" ref="B38:G38" si="7">SUM(B39:B47)</f>
        <v>9633700</v>
      </c>
      <c r="C38" s="77">
        <f t="shared" si="7"/>
        <v>22754332.66</v>
      </c>
      <c r="D38" s="77">
        <f t="shared" si="7"/>
        <v>32388032.66</v>
      </c>
      <c r="E38" s="77">
        <f t="shared" si="7"/>
        <v>23342448.329999998</v>
      </c>
      <c r="F38" s="77">
        <f t="shared" si="7"/>
        <v>23342448.329999998</v>
      </c>
      <c r="G38" s="77">
        <f t="shared" si="7"/>
        <v>9045584.3300000001</v>
      </c>
    </row>
    <row r="39" spans="1:7" x14ac:dyDescent="0.25">
      <c r="A39" s="79" t="s">
        <v>334</v>
      </c>
      <c r="B39" s="295">
        <v>4500000</v>
      </c>
      <c r="C39" s="295">
        <v>8000</v>
      </c>
      <c r="D39" s="294">
        <v>4508000</v>
      </c>
      <c r="E39" s="295">
        <v>3230000</v>
      </c>
      <c r="F39" s="295">
        <v>3230000</v>
      </c>
      <c r="G39" s="70">
        <f>D39-E39</f>
        <v>1278000</v>
      </c>
    </row>
    <row r="40" spans="1:7" x14ac:dyDescent="0.25">
      <c r="A40" s="79" t="s">
        <v>335</v>
      </c>
      <c r="B40" s="294">
        <v>0</v>
      </c>
      <c r="C40" s="294">
        <v>0</v>
      </c>
      <c r="D40" s="294">
        <v>0</v>
      </c>
      <c r="E40" s="294">
        <v>0</v>
      </c>
      <c r="F40" s="294">
        <v>0</v>
      </c>
      <c r="G40" s="70">
        <f t="shared" ref="G40:G47" si="8">D40-E40</f>
        <v>0</v>
      </c>
    </row>
    <row r="41" spans="1:7" x14ac:dyDescent="0.25">
      <c r="A41" s="79" t="s">
        <v>336</v>
      </c>
      <c r="B41" s="295">
        <v>0</v>
      </c>
      <c r="C41" s="295">
        <v>7256645</v>
      </c>
      <c r="D41" s="294">
        <v>7256645</v>
      </c>
      <c r="E41" s="295">
        <v>3964368.17</v>
      </c>
      <c r="F41" s="295">
        <v>3964368.17</v>
      </c>
      <c r="G41" s="70">
        <f t="shared" si="8"/>
        <v>3292276.83</v>
      </c>
    </row>
    <row r="42" spans="1:7" x14ac:dyDescent="0.25">
      <c r="A42" s="79" t="s">
        <v>337</v>
      </c>
      <c r="B42" s="295">
        <v>4952500</v>
      </c>
      <c r="C42" s="295">
        <v>15485687.66</v>
      </c>
      <c r="D42" s="294">
        <v>20438187.66</v>
      </c>
      <c r="E42" s="295">
        <v>16105080.16</v>
      </c>
      <c r="F42" s="295">
        <v>16105080.16</v>
      </c>
      <c r="G42" s="70">
        <f t="shared" si="8"/>
        <v>4333107.5</v>
      </c>
    </row>
    <row r="43" spans="1:7" x14ac:dyDescent="0.25">
      <c r="A43" s="79" t="s">
        <v>338</v>
      </c>
      <c r="B43" s="295">
        <v>181200</v>
      </c>
      <c r="C43" s="295">
        <v>4000</v>
      </c>
      <c r="D43" s="294">
        <v>185200</v>
      </c>
      <c r="E43" s="295">
        <v>43000</v>
      </c>
      <c r="F43" s="295">
        <v>43000</v>
      </c>
      <c r="G43" s="70">
        <f t="shared" si="8"/>
        <v>142200</v>
      </c>
    </row>
    <row r="44" spans="1:7" x14ac:dyDescent="0.25">
      <c r="A44" s="79" t="s">
        <v>339</v>
      </c>
      <c r="B44" s="294">
        <v>0</v>
      </c>
      <c r="C44" s="294">
        <v>0</v>
      </c>
      <c r="D44" s="294">
        <v>0</v>
      </c>
      <c r="E44" s="294">
        <v>0</v>
      </c>
      <c r="F44" s="294">
        <v>0</v>
      </c>
      <c r="G44" s="70">
        <f t="shared" si="8"/>
        <v>0</v>
      </c>
    </row>
    <row r="45" spans="1:7" x14ac:dyDescent="0.25">
      <c r="A45" s="79" t="s">
        <v>340</v>
      </c>
      <c r="B45" s="294">
        <v>0</v>
      </c>
      <c r="C45" s="294">
        <v>0</v>
      </c>
      <c r="D45" s="294">
        <v>0</v>
      </c>
      <c r="E45" s="294">
        <v>0</v>
      </c>
      <c r="F45" s="294">
        <v>0</v>
      </c>
      <c r="G45" s="70">
        <f t="shared" si="8"/>
        <v>0</v>
      </c>
    </row>
    <row r="46" spans="1:7" x14ac:dyDescent="0.25">
      <c r="A46" s="79" t="s">
        <v>341</v>
      </c>
      <c r="B46" s="294">
        <v>0</v>
      </c>
      <c r="C46" s="294">
        <v>0</v>
      </c>
      <c r="D46" s="294">
        <v>0</v>
      </c>
      <c r="E46" s="294">
        <v>0</v>
      </c>
      <c r="F46" s="294">
        <v>0</v>
      </c>
      <c r="G46" s="70">
        <f t="shared" si="8"/>
        <v>0</v>
      </c>
    </row>
    <row r="47" spans="1:7" x14ac:dyDescent="0.25">
      <c r="A47" s="79" t="s">
        <v>342</v>
      </c>
      <c r="B47" s="294">
        <v>0</v>
      </c>
      <c r="C47" s="294">
        <v>0</v>
      </c>
      <c r="D47" s="294">
        <v>0</v>
      </c>
      <c r="E47" s="294">
        <v>0</v>
      </c>
      <c r="F47" s="294">
        <v>0</v>
      </c>
      <c r="G47" s="70">
        <f t="shared" si="8"/>
        <v>0</v>
      </c>
    </row>
    <row r="48" spans="1:7" x14ac:dyDescent="0.25">
      <c r="A48" s="78" t="s">
        <v>343</v>
      </c>
      <c r="B48" s="77">
        <f t="shared" ref="B48:G48" si="9">SUM(B49:B57)</f>
        <v>2435660</v>
      </c>
      <c r="C48" s="77">
        <f t="shared" si="9"/>
        <v>2420641.0099999998</v>
      </c>
      <c r="D48" s="77">
        <f t="shared" si="9"/>
        <v>4856301.01</v>
      </c>
      <c r="E48" s="77">
        <f t="shared" si="9"/>
        <v>3144536.27</v>
      </c>
      <c r="F48" s="77">
        <f t="shared" si="9"/>
        <v>2903386.27</v>
      </c>
      <c r="G48" s="77">
        <f t="shared" si="9"/>
        <v>1711764.74</v>
      </c>
    </row>
    <row r="49" spans="1:7" x14ac:dyDescent="0.25">
      <c r="A49" s="79" t="s">
        <v>344</v>
      </c>
      <c r="B49" s="297">
        <v>406900</v>
      </c>
      <c r="C49" s="297">
        <v>-231609.99</v>
      </c>
      <c r="D49" s="296">
        <v>175290.01</v>
      </c>
      <c r="E49" s="297">
        <v>98750.01</v>
      </c>
      <c r="F49" s="297">
        <v>80600.009999999995</v>
      </c>
      <c r="G49" s="70">
        <f>D49-E49</f>
        <v>76540.000000000015</v>
      </c>
    </row>
    <row r="50" spans="1:7" x14ac:dyDescent="0.25">
      <c r="A50" s="79" t="s">
        <v>345</v>
      </c>
      <c r="B50" s="297">
        <v>40000</v>
      </c>
      <c r="C50" s="297">
        <v>-40000</v>
      </c>
      <c r="D50" s="296">
        <v>0</v>
      </c>
      <c r="E50" s="297">
        <v>0</v>
      </c>
      <c r="F50" s="297">
        <v>0</v>
      </c>
      <c r="G50" s="70">
        <f t="shared" ref="G50:G57" si="10">D50-E50</f>
        <v>0</v>
      </c>
    </row>
    <row r="51" spans="1:7" x14ac:dyDescent="0.25">
      <c r="A51" s="79" t="s">
        <v>346</v>
      </c>
      <c r="B51" s="296">
        <v>0</v>
      </c>
      <c r="C51" s="296">
        <v>0</v>
      </c>
      <c r="D51" s="296">
        <v>0</v>
      </c>
      <c r="E51" s="296">
        <v>0</v>
      </c>
      <c r="F51" s="296">
        <v>0</v>
      </c>
      <c r="G51" s="70">
        <f t="shared" si="10"/>
        <v>0</v>
      </c>
    </row>
    <row r="52" spans="1:7" x14ac:dyDescent="0.25">
      <c r="A52" s="79" t="s">
        <v>347</v>
      </c>
      <c r="B52" s="297">
        <v>0</v>
      </c>
      <c r="C52" s="297">
        <v>1617000</v>
      </c>
      <c r="D52" s="296">
        <v>1617000</v>
      </c>
      <c r="E52" s="297">
        <v>1569000</v>
      </c>
      <c r="F52" s="297">
        <v>1569000</v>
      </c>
      <c r="G52" s="70">
        <f t="shared" si="10"/>
        <v>48000</v>
      </c>
    </row>
    <row r="53" spans="1:7" x14ac:dyDescent="0.25">
      <c r="A53" s="79" t="s">
        <v>348</v>
      </c>
      <c r="B53" s="297">
        <v>80000</v>
      </c>
      <c r="C53" s="297">
        <v>-80000</v>
      </c>
      <c r="D53" s="296">
        <v>0</v>
      </c>
      <c r="E53" s="297">
        <v>0</v>
      </c>
      <c r="F53" s="297">
        <v>0</v>
      </c>
      <c r="G53" s="70">
        <f t="shared" si="10"/>
        <v>0</v>
      </c>
    </row>
    <row r="54" spans="1:7" x14ac:dyDescent="0.25">
      <c r="A54" s="79" t="s">
        <v>349</v>
      </c>
      <c r="B54" s="297">
        <v>882000</v>
      </c>
      <c r="C54" s="297">
        <v>1068251</v>
      </c>
      <c r="D54" s="296">
        <v>1950251</v>
      </c>
      <c r="E54" s="297">
        <v>1322918.76</v>
      </c>
      <c r="F54" s="297">
        <v>1099918.76</v>
      </c>
      <c r="G54" s="70">
        <f t="shared" si="10"/>
        <v>627332.24</v>
      </c>
    </row>
    <row r="55" spans="1:7" x14ac:dyDescent="0.25">
      <c r="A55" s="79" t="s">
        <v>350</v>
      </c>
      <c r="B55" s="296">
        <v>0</v>
      </c>
      <c r="C55" s="296">
        <v>0</v>
      </c>
      <c r="D55" s="296">
        <v>0</v>
      </c>
      <c r="E55" s="296">
        <v>0</v>
      </c>
      <c r="F55" s="296">
        <v>0</v>
      </c>
      <c r="G55" s="70">
        <f t="shared" si="10"/>
        <v>0</v>
      </c>
    </row>
    <row r="56" spans="1:7" x14ac:dyDescent="0.25">
      <c r="A56" s="79" t="s">
        <v>351</v>
      </c>
      <c r="B56" s="297">
        <v>997000</v>
      </c>
      <c r="C56" s="297">
        <v>97000</v>
      </c>
      <c r="D56" s="296">
        <v>1094000</v>
      </c>
      <c r="E56" s="297">
        <v>153867.5</v>
      </c>
      <c r="F56" s="297">
        <v>153867.5</v>
      </c>
      <c r="G56" s="70">
        <f t="shared" si="10"/>
        <v>940132.5</v>
      </c>
    </row>
    <row r="57" spans="1:7" x14ac:dyDescent="0.25">
      <c r="A57" s="79" t="s">
        <v>352</v>
      </c>
      <c r="B57" s="297">
        <v>29760</v>
      </c>
      <c r="C57" s="297">
        <v>-10000</v>
      </c>
      <c r="D57" s="296">
        <v>19760</v>
      </c>
      <c r="E57" s="297">
        <v>0</v>
      </c>
      <c r="F57" s="297">
        <v>0</v>
      </c>
      <c r="G57" s="70">
        <f t="shared" si="10"/>
        <v>19760</v>
      </c>
    </row>
    <row r="58" spans="1:7" x14ac:dyDescent="0.25">
      <c r="A58" s="78" t="s">
        <v>353</v>
      </c>
      <c r="B58" s="77">
        <f t="shared" ref="B58:G58" si="11">SUM(B59:B61)</f>
        <v>0</v>
      </c>
      <c r="C58" s="77">
        <f t="shared" si="11"/>
        <v>25004264.170000002</v>
      </c>
      <c r="D58" s="77">
        <f t="shared" si="11"/>
        <v>25004264.170000002</v>
      </c>
      <c r="E58" s="77">
        <f t="shared" si="11"/>
        <v>20794804.91</v>
      </c>
      <c r="F58" s="77">
        <f t="shared" si="11"/>
        <v>20794804.91</v>
      </c>
      <c r="G58" s="77">
        <f t="shared" si="11"/>
        <v>4209459.2600000016</v>
      </c>
    </row>
    <row r="59" spans="1:7" x14ac:dyDescent="0.25">
      <c r="A59" s="79" t="s">
        <v>354</v>
      </c>
      <c r="B59" s="299">
        <v>0</v>
      </c>
      <c r="C59" s="299">
        <v>25004264.170000002</v>
      </c>
      <c r="D59" s="298">
        <v>25004264.170000002</v>
      </c>
      <c r="E59" s="299">
        <v>20794804.91</v>
      </c>
      <c r="F59" s="299">
        <v>20794804.91</v>
      </c>
      <c r="G59" s="70">
        <f>D59-E59</f>
        <v>4209459.2600000016</v>
      </c>
    </row>
    <row r="60" spans="1:7" x14ac:dyDescent="0.25">
      <c r="A60" s="79" t="s">
        <v>355</v>
      </c>
      <c r="B60" s="298">
        <v>0</v>
      </c>
      <c r="C60" s="298">
        <v>0</v>
      </c>
      <c r="D60" s="298">
        <v>0</v>
      </c>
      <c r="E60" s="298">
        <v>0</v>
      </c>
      <c r="F60" s="298">
        <v>0</v>
      </c>
      <c r="G60" s="70">
        <f t="shared" ref="G60:G61" si="12">D60-E60</f>
        <v>0</v>
      </c>
    </row>
    <row r="61" spans="1:7" x14ac:dyDescent="0.25">
      <c r="A61" s="79" t="s">
        <v>356</v>
      </c>
      <c r="B61" s="298">
        <v>0</v>
      </c>
      <c r="C61" s="298">
        <v>0</v>
      </c>
      <c r="D61" s="298">
        <v>0</v>
      </c>
      <c r="E61" s="298">
        <v>0</v>
      </c>
      <c r="F61" s="298">
        <v>0</v>
      </c>
      <c r="G61" s="70">
        <f t="shared" si="12"/>
        <v>0</v>
      </c>
    </row>
    <row r="62" spans="1:7" x14ac:dyDescent="0.25">
      <c r="A62" s="78" t="s">
        <v>357</v>
      </c>
      <c r="B62" s="77">
        <f t="shared" ref="B62:G62" si="13">SUM(B63:B67,B69:B70)</f>
        <v>0</v>
      </c>
      <c r="C62" s="77">
        <f t="shared" si="13"/>
        <v>0</v>
      </c>
      <c r="D62" s="77">
        <f t="shared" si="13"/>
        <v>0</v>
      </c>
      <c r="E62" s="77">
        <f t="shared" si="13"/>
        <v>0</v>
      </c>
      <c r="F62" s="77">
        <f t="shared" si="13"/>
        <v>0</v>
      </c>
      <c r="G62" s="77">
        <f t="shared" si="13"/>
        <v>0</v>
      </c>
    </row>
    <row r="63" spans="1:7" x14ac:dyDescent="0.25">
      <c r="A63" s="79" t="s">
        <v>358</v>
      </c>
      <c r="B63" s="70">
        <v>0</v>
      </c>
      <c r="C63" s="70">
        <v>0</v>
      </c>
      <c r="D63" s="70">
        <v>0</v>
      </c>
      <c r="E63" s="70">
        <v>0</v>
      </c>
      <c r="F63" s="70">
        <v>0</v>
      </c>
      <c r="G63" s="70">
        <f>D63-E63</f>
        <v>0</v>
      </c>
    </row>
    <row r="64" spans="1:7" x14ac:dyDescent="0.25">
      <c r="A64" s="79" t="s">
        <v>359</v>
      </c>
      <c r="B64" s="70">
        <v>0</v>
      </c>
      <c r="C64" s="70">
        <v>0</v>
      </c>
      <c r="D64" s="70">
        <v>0</v>
      </c>
      <c r="E64" s="70">
        <v>0</v>
      </c>
      <c r="F64" s="70">
        <v>0</v>
      </c>
      <c r="G64" s="70">
        <f t="shared" ref="G64:G70" si="14">D64-E64</f>
        <v>0</v>
      </c>
    </row>
    <row r="65" spans="1:7" x14ac:dyDescent="0.25">
      <c r="A65" s="79" t="s">
        <v>360</v>
      </c>
      <c r="B65" s="70">
        <v>0</v>
      </c>
      <c r="C65" s="70">
        <v>0</v>
      </c>
      <c r="D65" s="70">
        <v>0</v>
      </c>
      <c r="E65" s="70">
        <v>0</v>
      </c>
      <c r="F65" s="70">
        <v>0</v>
      </c>
      <c r="G65" s="70">
        <f t="shared" si="14"/>
        <v>0</v>
      </c>
    </row>
    <row r="66" spans="1:7" x14ac:dyDescent="0.25">
      <c r="A66" s="79" t="s">
        <v>361</v>
      </c>
      <c r="B66" s="70">
        <v>0</v>
      </c>
      <c r="C66" s="70">
        <v>0</v>
      </c>
      <c r="D66" s="70">
        <v>0</v>
      </c>
      <c r="E66" s="70">
        <v>0</v>
      </c>
      <c r="F66" s="70">
        <v>0</v>
      </c>
      <c r="G66" s="70">
        <f t="shared" si="14"/>
        <v>0</v>
      </c>
    </row>
    <row r="67" spans="1:7" x14ac:dyDescent="0.25">
      <c r="A67" s="79" t="s">
        <v>362</v>
      </c>
      <c r="B67" s="70">
        <v>0</v>
      </c>
      <c r="C67" s="70">
        <v>0</v>
      </c>
      <c r="D67" s="70">
        <v>0</v>
      </c>
      <c r="E67" s="70">
        <v>0</v>
      </c>
      <c r="F67" s="70">
        <v>0</v>
      </c>
      <c r="G67" s="70">
        <f t="shared" si="14"/>
        <v>0</v>
      </c>
    </row>
    <row r="68" spans="1:7" x14ac:dyDescent="0.25">
      <c r="A68" s="79" t="s">
        <v>363</v>
      </c>
      <c r="B68" s="70">
        <v>0</v>
      </c>
      <c r="C68" s="70">
        <v>0</v>
      </c>
      <c r="D68" s="70">
        <v>0</v>
      </c>
      <c r="E68" s="70">
        <v>0</v>
      </c>
      <c r="F68" s="70">
        <v>0</v>
      </c>
      <c r="G68" s="70">
        <f t="shared" si="14"/>
        <v>0</v>
      </c>
    </row>
    <row r="69" spans="1:7" x14ac:dyDescent="0.25">
      <c r="A69" s="79" t="s">
        <v>364</v>
      </c>
      <c r="B69" s="70">
        <v>0</v>
      </c>
      <c r="C69" s="70">
        <v>0</v>
      </c>
      <c r="D69" s="70">
        <v>0</v>
      </c>
      <c r="E69" s="70">
        <v>0</v>
      </c>
      <c r="F69" s="70">
        <v>0</v>
      </c>
      <c r="G69" s="70">
        <f t="shared" si="14"/>
        <v>0</v>
      </c>
    </row>
    <row r="70" spans="1:7" x14ac:dyDescent="0.25">
      <c r="A70" s="79" t="s">
        <v>365</v>
      </c>
      <c r="B70" s="70">
        <v>0</v>
      </c>
      <c r="C70" s="70">
        <v>0</v>
      </c>
      <c r="D70" s="70">
        <v>0</v>
      </c>
      <c r="E70" s="70">
        <v>0</v>
      </c>
      <c r="F70" s="70">
        <v>0</v>
      </c>
      <c r="G70" s="70">
        <f t="shared" si="14"/>
        <v>0</v>
      </c>
    </row>
    <row r="71" spans="1:7" x14ac:dyDescent="0.25">
      <c r="A71" s="78" t="s">
        <v>366</v>
      </c>
      <c r="B71" s="77">
        <f t="shared" ref="B71:G71" si="15">SUM(B72:B74)</f>
        <v>1070000</v>
      </c>
      <c r="C71" s="77">
        <f t="shared" si="15"/>
        <v>-710000</v>
      </c>
      <c r="D71" s="77">
        <f t="shared" si="15"/>
        <v>360000</v>
      </c>
      <c r="E71" s="77">
        <f t="shared" si="15"/>
        <v>300000</v>
      </c>
      <c r="F71" s="77">
        <f t="shared" si="15"/>
        <v>300000</v>
      </c>
      <c r="G71" s="77">
        <f t="shared" si="15"/>
        <v>60000</v>
      </c>
    </row>
    <row r="72" spans="1:7" x14ac:dyDescent="0.25">
      <c r="A72" s="79" t="s">
        <v>367</v>
      </c>
      <c r="B72" s="70">
        <v>0</v>
      </c>
      <c r="C72" s="70">
        <v>0</v>
      </c>
      <c r="D72" s="70">
        <v>0</v>
      </c>
      <c r="E72" s="70">
        <v>0</v>
      </c>
      <c r="F72" s="70">
        <v>0</v>
      </c>
      <c r="G72" s="70">
        <f>D72-E72</f>
        <v>0</v>
      </c>
    </row>
    <row r="73" spans="1:7" x14ac:dyDescent="0.25">
      <c r="A73" s="79" t="s">
        <v>368</v>
      </c>
      <c r="B73" s="70">
        <v>0</v>
      </c>
      <c r="C73" s="70">
        <v>0</v>
      </c>
      <c r="D73" s="70">
        <v>0</v>
      </c>
      <c r="E73" s="70">
        <v>0</v>
      </c>
      <c r="F73" s="70">
        <v>0</v>
      </c>
      <c r="G73" s="70">
        <f t="shared" ref="G73:G74" si="16">D73-E73</f>
        <v>0</v>
      </c>
    </row>
    <row r="74" spans="1:7" x14ac:dyDescent="0.25">
      <c r="A74" s="79" t="s">
        <v>369</v>
      </c>
      <c r="B74" s="301">
        <v>1070000</v>
      </c>
      <c r="C74" s="301">
        <v>-710000</v>
      </c>
      <c r="D74" s="300">
        <v>360000</v>
      </c>
      <c r="E74" s="301">
        <v>300000</v>
      </c>
      <c r="F74" s="301">
        <v>300000</v>
      </c>
      <c r="G74" s="70">
        <f t="shared" si="16"/>
        <v>60000</v>
      </c>
    </row>
    <row r="75" spans="1:7" x14ac:dyDescent="0.25">
      <c r="A75" s="78" t="s">
        <v>370</v>
      </c>
      <c r="B75" s="77">
        <f t="shared" ref="B75:G75" si="17">SUM(B76:B82)</f>
        <v>5400000</v>
      </c>
      <c r="C75" s="77">
        <f t="shared" si="17"/>
        <v>79520</v>
      </c>
      <c r="D75" s="77">
        <f t="shared" si="17"/>
        <v>5479520</v>
      </c>
      <c r="E75" s="77">
        <f t="shared" si="17"/>
        <v>5479520</v>
      </c>
      <c r="F75" s="77">
        <f t="shared" si="17"/>
        <v>5479520</v>
      </c>
      <c r="G75" s="77">
        <f t="shared" si="17"/>
        <v>0</v>
      </c>
    </row>
    <row r="76" spans="1:7" x14ac:dyDescent="0.25">
      <c r="A76" s="79" t="s">
        <v>371</v>
      </c>
      <c r="B76" s="303">
        <v>5300000</v>
      </c>
      <c r="C76" s="303">
        <v>0</v>
      </c>
      <c r="D76" s="302">
        <v>5300000</v>
      </c>
      <c r="E76" s="303">
        <v>5300000</v>
      </c>
      <c r="F76" s="303">
        <v>5300000</v>
      </c>
      <c r="G76" s="70">
        <f>D76-E76</f>
        <v>0</v>
      </c>
    </row>
    <row r="77" spans="1:7" x14ac:dyDescent="0.25">
      <c r="A77" s="79" t="s">
        <v>372</v>
      </c>
      <c r="B77" s="303">
        <v>100000</v>
      </c>
      <c r="C77" s="303">
        <v>79520</v>
      </c>
      <c r="D77" s="302">
        <v>179520</v>
      </c>
      <c r="E77" s="303">
        <v>179520</v>
      </c>
      <c r="F77" s="303">
        <v>179520</v>
      </c>
      <c r="G77" s="70">
        <f t="shared" ref="G77:G82" si="18">D77-E77</f>
        <v>0</v>
      </c>
    </row>
    <row r="78" spans="1:7" x14ac:dyDescent="0.25">
      <c r="A78" s="79" t="s">
        <v>373</v>
      </c>
      <c r="B78" s="70">
        <v>0</v>
      </c>
      <c r="C78" s="70">
        <v>0</v>
      </c>
      <c r="D78" s="70">
        <v>0</v>
      </c>
      <c r="E78" s="70">
        <v>0</v>
      </c>
      <c r="F78" s="70">
        <v>0</v>
      </c>
      <c r="G78" s="70">
        <f t="shared" si="18"/>
        <v>0</v>
      </c>
    </row>
    <row r="79" spans="1:7" x14ac:dyDescent="0.25">
      <c r="A79" s="79" t="s">
        <v>374</v>
      </c>
      <c r="B79" s="70">
        <v>0</v>
      </c>
      <c r="C79" s="70">
        <v>0</v>
      </c>
      <c r="D79" s="70">
        <v>0</v>
      </c>
      <c r="E79" s="70">
        <v>0</v>
      </c>
      <c r="F79" s="70">
        <v>0</v>
      </c>
      <c r="G79" s="70">
        <f t="shared" si="18"/>
        <v>0</v>
      </c>
    </row>
    <row r="80" spans="1:7" x14ac:dyDescent="0.25">
      <c r="A80" s="79" t="s">
        <v>375</v>
      </c>
      <c r="B80" s="70">
        <v>0</v>
      </c>
      <c r="C80" s="70">
        <v>0</v>
      </c>
      <c r="D80" s="70">
        <v>0</v>
      </c>
      <c r="E80" s="70">
        <v>0</v>
      </c>
      <c r="F80" s="70">
        <v>0</v>
      </c>
      <c r="G80" s="70">
        <f t="shared" si="18"/>
        <v>0</v>
      </c>
    </row>
    <row r="81" spans="1:7" x14ac:dyDescent="0.25">
      <c r="A81" s="79" t="s">
        <v>376</v>
      </c>
      <c r="B81" s="70">
        <v>0</v>
      </c>
      <c r="C81" s="70">
        <v>0</v>
      </c>
      <c r="D81" s="70">
        <v>0</v>
      </c>
      <c r="E81" s="70">
        <v>0</v>
      </c>
      <c r="F81" s="70">
        <v>0</v>
      </c>
      <c r="G81" s="70">
        <f t="shared" si="18"/>
        <v>0</v>
      </c>
    </row>
    <row r="82" spans="1:7" x14ac:dyDescent="0.25">
      <c r="A82" s="79" t="s">
        <v>377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f t="shared" si="18"/>
        <v>0</v>
      </c>
    </row>
    <row r="83" spans="1:7" x14ac:dyDescent="0.25">
      <c r="A83" s="80"/>
      <c r="B83" s="70"/>
      <c r="C83" s="70"/>
      <c r="D83" s="70"/>
      <c r="E83" s="70"/>
      <c r="F83" s="70"/>
      <c r="G83" s="70"/>
    </row>
    <row r="84" spans="1:7" x14ac:dyDescent="0.25">
      <c r="A84" s="23" t="s">
        <v>378</v>
      </c>
      <c r="B84" s="77">
        <f t="shared" ref="B84:G84" si="19">SUM(B85,B93,B103,B113,B123,B133,B137,B146,B150)</f>
        <v>49000000</v>
      </c>
      <c r="C84" s="77">
        <f t="shared" si="19"/>
        <v>51542539.939999998</v>
      </c>
      <c r="D84" s="77">
        <f t="shared" si="19"/>
        <v>100542539.94</v>
      </c>
      <c r="E84" s="77">
        <f t="shared" si="19"/>
        <v>67197109.739999995</v>
      </c>
      <c r="F84" s="77">
        <f t="shared" si="19"/>
        <v>67065433.060000002</v>
      </c>
      <c r="G84" s="77">
        <f t="shared" si="19"/>
        <v>33345430.199999996</v>
      </c>
    </row>
    <row r="85" spans="1:7" x14ac:dyDescent="0.25">
      <c r="A85" s="78" t="s">
        <v>305</v>
      </c>
      <c r="B85" s="77">
        <f t="shared" ref="B85:G85" si="20">SUM(B86:B92)</f>
        <v>1531576.6</v>
      </c>
      <c r="C85" s="77">
        <f t="shared" si="20"/>
        <v>244918.5</v>
      </c>
      <c r="D85" s="77">
        <f t="shared" si="20"/>
        <v>1776495.1</v>
      </c>
      <c r="E85" s="77">
        <f t="shared" si="20"/>
        <v>562483.69999999995</v>
      </c>
      <c r="F85" s="77">
        <f t="shared" si="20"/>
        <v>562483.69999999995</v>
      </c>
      <c r="G85" s="77">
        <f t="shared" si="20"/>
        <v>1214011.4000000001</v>
      </c>
    </row>
    <row r="86" spans="1:7" x14ac:dyDescent="0.25">
      <c r="A86" s="79" t="s">
        <v>306</v>
      </c>
      <c r="B86" s="70">
        <v>0</v>
      </c>
      <c r="C86" s="70">
        <v>0</v>
      </c>
      <c r="D86" s="70">
        <v>0</v>
      </c>
      <c r="E86" s="70">
        <v>0</v>
      </c>
      <c r="F86" s="70">
        <v>0</v>
      </c>
      <c r="G86" s="70">
        <f>D86-E86</f>
        <v>0</v>
      </c>
    </row>
    <row r="87" spans="1:7" x14ac:dyDescent="0.25">
      <c r="A87" s="79" t="s">
        <v>307</v>
      </c>
      <c r="B87" s="70">
        <v>0</v>
      </c>
      <c r="C87" s="70">
        <v>112000</v>
      </c>
      <c r="D87" s="70">
        <v>112000</v>
      </c>
      <c r="E87" s="70">
        <v>75786.67</v>
      </c>
      <c r="F87" s="70">
        <v>75786.67</v>
      </c>
      <c r="G87" s="70">
        <f t="shared" ref="G87:G92" si="21">D87-E87</f>
        <v>36213.33</v>
      </c>
    </row>
    <row r="88" spans="1:7" x14ac:dyDescent="0.25">
      <c r="A88" s="79" t="s">
        <v>308</v>
      </c>
      <c r="B88" s="305">
        <v>1421576.6</v>
      </c>
      <c r="C88" s="305">
        <v>128374.75</v>
      </c>
      <c r="D88" s="304">
        <v>1549951.35</v>
      </c>
      <c r="E88" s="305">
        <v>372153.28</v>
      </c>
      <c r="F88" s="305">
        <v>372153.28</v>
      </c>
      <c r="G88" s="70">
        <f t="shared" si="21"/>
        <v>1177798.07</v>
      </c>
    </row>
    <row r="89" spans="1:7" x14ac:dyDescent="0.25">
      <c r="A89" s="79" t="s">
        <v>309</v>
      </c>
      <c r="B89" s="305">
        <v>110000</v>
      </c>
      <c r="C89" s="305">
        <v>4543.75</v>
      </c>
      <c r="D89" s="304">
        <v>114543.75</v>
      </c>
      <c r="E89" s="305">
        <v>114543.75</v>
      </c>
      <c r="F89" s="305">
        <v>114543.75</v>
      </c>
      <c r="G89" s="70">
        <f t="shared" si="21"/>
        <v>0</v>
      </c>
    </row>
    <row r="90" spans="1:7" x14ac:dyDescent="0.25">
      <c r="A90" s="79" t="s">
        <v>310</v>
      </c>
      <c r="B90" s="70">
        <v>0</v>
      </c>
      <c r="C90" s="70">
        <v>0</v>
      </c>
      <c r="D90" s="70">
        <v>0</v>
      </c>
      <c r="E90" s="70">
        <v>0</v>
      </c>
      <c r="F90" s="70">
        <v>0</v>
      </c>
      <c r="G90" s="70">
        <f t="shared" si="21"/>
        <v>0</v>
      </c>
    </row>
    <row r="91" spans="1:7" x14ac:dyDescent="0.25">
      <c r="A91" s="79" t="s">
        <v>311</v>
      </c>
      <c r="B91" s="70">
        <v>0</v>
      </c>
      <c r="C91" s="70">
        <v>0</v>
      </c>
      <c r="D91" s="70">
        <v>0</v>
      </c>
      <c r="E91" s="70">
        <v>0</v>
      </c>
      <c r="F91" s="70">
        <v>0</v>
      </c>
      <c r="G91" s="70">
        <f t="shared" si="21"/>
        <v>0</v>
      </c>
    </row>
    <row r="92" spans="1:7" x14ac:dyDescent="0.25">
      <c r="A92" s="79" t="s">
        <v>312</v>
      </c>
      <c r="B92" s="70">
        <v>0</v>
      </c>
      <c r="C92" s="70">
        <v>0</v>
      </c>
      <c r="D92" s="70">
        <v>0</v>
      </c>
      <c r="E92" s="70">
        <v>0</v>
      </c>
      <c r="F92" s="70">
        <v>0</v>
      </c>
      <c r="G92" s="70">
        <f t="shared" si="21"/>
        <v>0</v>
      </c>
    </row>
    <row r="93" spans="1:7" x14ac:dyDescent="0.25">
      <c r="A93" s="78" t="s">
        <v>313</v>
      </c>
      <c r="B93" s="77">
        <f t="shared" ref="B93:G93" si="22">SUM(B94:B102)</f>
        <v>7147500</v>
      </c>
      <c r="C93" s="77">
        <f t="shared" si="22"/>
        <v>774996.06</v>
      </c>
      <c r="D93" s="77">
        <f t="shared" si="22"/>
        <v>7922496.0599999996</v>
      </c>
      <c r="E93" s="77">
        <f t="shared" si="22"/>
        <v>6522848.1999999993</v>
      </c>
      <c r="F93" s="77">
        <f t="shared" si="22"/>
        <v>6447949.1200000001</v>
      </c>
      <c r="G93" s="77">
        <f t="shared" si="22"/>
        <v>1399647.86</v>
      </c>
    </row>
    <row r="94" spans="1:7" x14ac:dyDescent="0.25">
      <c r="A94" s="79" t="s">
        <v>314</v>
      </c>
      <c r="B94" s="307">
        <v>39000</v>
      </c>
      <c r="C94" s="70">
        <v>0</v>
      </c>
      <c r="D94" s="306">
        <v>39000</v>
      </c>
      <c r="E94" s="307">
        <v>22811.11</v>
      </c>
      <c r="F94" s="307">
        <v>22811.11</v>
      </c>
      <c r="G94" s="70">
        <f>D94-E94</f>
        <v>16188.89</v>
      </c>
    </row>
    <row r="95" spans="1:7" x14ac:dyDescent="0.25">
      <c r="A95" s="79" t="s">
        <v>315</v>
      </c>
      <c r="B95" s="307">
        <v>30000</v>
      </c>
      <c r="C95" s="70">
        <v>0</v>
      </c>
      <c r="D95" s="306">
        <v>30000</v>
      </c>
      <c r="E95" s="307">
        <v>29870</v>
      </c>
      <c r="F95" s="307">
        <v>23084</v>
      </c>
      <c r="G95" s="70">
        <f t="shared" ref="G95:G102" si="23">D95-E95</f>
        <v>130</v>
      </c>
    </row>
    <row r="96" spans="1:7" x14ac:dyDescent="0.25">
      <c r="A96" s="79" t="s">
        <v>316</v>
      </c>
      <c r="B96" s="70">
        <v>0</v>
      </c>
      <c r="C96" s="70">
        <v>0</v>
      </c>
      <c r="D96" s="70">
        <v>0</v>
      </c>
      <c r="E96" s="70">
        <v>0</v>
      </c>
      <c r="F96" s="70">
        <v>0</v>
      </c>
      <c r="G96" s="70">
        <f t="shared" si="23"/>
        <v>0</v>
      </c>
    </row>
    <row r="97" spans="1:7" x14ac:dyDescent="0.25">
      <c r="A97" s="79" t="s">
        <v>317</v>
      </c>
      <c r="B97" s="307">
        <v>515000</v>
      </c>
      <c r="C97" s="307">
        <v>807169.6</v>
      </c>
      <c r="D97" s="306">
        <v>1322169.6000000001</v>
      </c>
      <c r="E97" s="307">
        <v>1033081.38</v>
      </c>
      <c r="F97" s="307">
        <v>1031413.88</v>
      </c>
      <c r="G97" s="70">
        <f t="shared" si="23"/>
        <v>289088.22000000009</v>
      </c>
    </row>
    <row r="98" spans="1:7" x14ac:dyDescent="0.25">
      <c r="A98" s="81" t="s">
        <v>318</v>
      </c>
      <c r="B98" s="307">
        <v>254000</v>
      </c>
      <c r="C98" s="307">
        <v>316870.40000000002</v>
      </c>
      <c r="D98" s="306">
        <v>570870.4</v>
      </c>
      <c r="E98" s="307">
        <v>377404.88</v>
      </c>
      <c r="F98" s="307">
        <v>375619.88</v>
      </c>
      <c r="G98" s="70">
        <f t="shared" si="23"/>
        <v>193465.52000000002</v>
      </c>
    </row>
    <row r="99" spans="1:7" x14ac:dyDescent="0.25">
      <c r="A99" s="79" t="s">
        <v>319</v>
      </c>
      <c r="B99" s="307">
        <v>5047000</v>
      </c>
      <c r="C99" s="307">
        <v>160156.06</v>
      </c>
      <c r="D99" s="306">
        <v>5207156.0599999996</v>
      </c>
      <c r="E99" s="307">
        <v>4702500.8499999996</v>
      </c>
      <c r="F99" s="307">
        <v>4697585.93</v>
      </c>
      <c r="G99" s="70">
        <f t="shared" si="23"/>
        <v>504655.20999999996</v>
      </c>
    </row>
    <row r="100" spans="1:7" x14ac:dyDescent="0.25">
      <c r="A100" s="79" t="s">
        <v>320</v>
      </c>
      <c r="B100" s="307">
        <v>502500</v>
      </c>
      <c r="C100" s="307">
        <v>-477500</v>
      </c>
      <c r="D100" s="306">
        <v>25000</v>
      </c>
      <c r="E100" s="307">
        <v>9585</v>
      </c>
      <c r="F100" s="307">
        <v>9585</v>
      </c>
      <c r="G100" s="70">
        <f t="shared" si="23"/>
        <v>15415</v>
      </c>
    </row>
    <row r="101" spans="1:7" x14ac:dyDescent="0.25">
      <c r="A101" s="79" t="s">
        <v>321</v>
      </c>
      <c r="B101" s="307">
        <v>50000</v>
      </c>
      <c r="C101" s="307">
        <v>76400</v>
      </c>
      <c r="D101" s="306">
        <v>126400</v>
      </c>
      <c r="E101" s="307">
        <v>7656</v>
      </c>
      <c r="F101" s="307">
        <v>7656</v>
      </c>
      <c r="G101" s="70">
        <f t="shared" si="23"/>
        <v>118744</v>
      </c>
    </row>
    <row r="102" spans="1:7" x14ac:dyDescent="0.25">
      <c r="A102" s="79" t="s">
        <v>322</v>
      </c>
      <c r="B102" s="307">
        <v>710000</v>
      </c>
      <c r="C102" s="307">
        <v>-108100</v>
      </c>
      <c r="D102" s="306">
        <v>601900</v>
      </c>
      <c r="E102" s="307">
        <v>339938.98</v>
      </c>
      <c r="F102" s="307">
        <v>280193.32</v>
      </c>
      <c r="G102" s="70">
        <f t="shared" si="23"/>
        <v>261961.02000000002</v>
      </c>
    </row>
    <row r="103" spans="1:7" x14ac:dyDescent="0.25">
      <c r="A103" s="78" t="s">
        <v>323</v>
      </c>
      <c r="B103" s="77">
        <f t="shared" ref="B103:G103" si="24">SUM(B104:B112)</f>
        <v>13106923.4</v>
      </c>
      <c r="C103" s="77">
        <f t="shared" si="24"/>
        <v>3229073.55</v>
      </c>
      <c r="D103" s="77">
        <f t="shared" si="24"/>
        <v>16335996.949999999</v>
      </c>
      <c r="E103" s="77">
        <f t="shared" si="24"/>
        <v>12210957.009999998</v>
      </c>
      <c r="F103" s="77">
        <f t="shared" si="24"/>
        <v>12154179.409999998</v>
      </c>
      <c r="G103" s="77">
        <f t="shared" si="24"/>
        <v>4125039.9400000009</v>
      </c>
    </row>
    <row r="104" spans="1:7" x14ac:dyDescent="0.25">
      <c r="A104" s="79" t="s">
        <v>324</v>
      </c>
      <c r="B104" s="309">
        <v>12402723.4</v>
      </c>
      <c r="C104" s="309">
        <v>860393.9</v>
      </c>
      <c r="D104" s="308">
        <v>13263117.300000001</v>
      </c>
      <c r="E104" s="309">
        <v>10978410.51</v>
      </c>
      <c r="F104" s="309">
        <v>10978410.51</v>
      </c>
      <c r="G104" s="70">
        <f>D104-E104</f>
        <v>2284706.790000001</v>
      </c>
    </row>
    <row r="105" spans="1:7" x14ac:dyDescent="0.25">
      <c r="A105" s="79" t="s">
        <v>325</v>
      </c>
      <c r="B105" s="309">
        <v>239200</v>
      </c>
      <c r="C105" s="309">
        <v>1208000</v>
      </c>
      <c r="D105" s="308">
        <v>1447200</v>
      </c>
      <c r="E105" s="309">
        <v>219603.6</v>
      </c>
      <c r="F105" s="309">
        <v>182402.4</v>
      </c>
      <c r="G105" s="70">
        <f t="shared" ref="G105:G112" si="25">D105-E105</f>
        <v>1227596.3999999999</v>
      </c>
    </row>
    <row r="106" spans="1:7" x14ac:dyDescent="0.25">
      <c r="A106" s="79" t="s">
        <v>326</v>
      </c>
      <c r="B106" s="70">
        <v>0</v>
      </c>
      <c r="C106" s="309">
        <v>1157805.1100000001</v>
      </c>
      <c r="D106" s="308">
        <v>1157805.1100000001</v>
      </c>
      <c r="E106" s="309">
        <v>821905.11</v>
      </c>
      <c r="F106" s="309">
        <v>810205.11</v>
      </c>
      <c r="G106" s="70">
        <f t="shared" si="25"/>
        <v>335900.00000000012</v>
      </c>
    </row>
    <row r="107" spans="1:7" x14ac:dyDescent="0.25">
      <c r="A107" s="79" t="s">
        <v>327</v>
      </c>
      <c r="B107" s="70">
        <v>0</v>
      </c>
      <c r="C107" s="309">
        <v>8050</v>
      </c>
      <c r="D107" s="308">
        <v>8050</v>
      </c>
      <c r="E107" s="309">
        <v>1101.42</v>
      </c>
      <c r="F107" s="309">
        <v>1101.42</v>
      </c>
      <c r="G107" s="70">
        <f t="shared" si="25"/>
        <v>6948.58</v>
      </c>
    </row>
    <row r="108" spans="1:7" x14ac:dyDescent="0.25">
      <c r="A108" s="79" t="s">
        <v>328</v>
      </c>
      <c r="B108" s="309">
        <v>275000</v>
      </c>
      <c r="C108" s="309">
        <v>-41275.46</v>
      </c>
      <c r="D108" s="308">
        <v>233724.54</v>
      </c>
      <c r="E108" s="309">
        <v>55842.01</v>
      </c>
      <c r="F108" s="309">
        <v>47965.61</v>
      </c>
      <c r="G108" s="70">
        <f t="shared" si="25"/>
        <v>177882.53</v>
      </c>
    </row>
    <row r="109" spans="1:7" x14ac:dyDescent="0.25">
      <c r="A109" s="79" t="s">
        <v>329</v>
      </c>
      <c r="B109" s="70">
        <v>0</v>
      </c>
      <c r="C109" s="70">
        <v>0</v>
      </c>
      <c r="D109" s="70">
        <v>0</v>
      </c>
      <c r="E109" s="70">
        <v>0</v>
      </c>
      <c r="F109" s="70">
        <v>0</v>
      </c>
      <c r="G109" s="70">
        <f t="shared" si="25"/>
        <v>0</v>
      </c>
    </row>
    <row r="110" spans="1:7" x14ac:dyDescent="0.25">
      <c r="A110" s="79" t="s">
        <v>330</v>
      </c>
      <c r="B110" s="70">
        <v>0</v>
      </c>
      <c r="C110" s="70">
        <v>0</v>
      </c>
      <c r="D110" s="70">
        <v>0</v>
      </c>
      <c r="E110" s="70">
        <v>0</v>
      </c>
      <c r="F110" s="70">
        <v>0</v>
      </c>
      <c r="G110" s="70">
        <f t="shared" si="25"/>
        <v>0</v>
      </c>
    </row>
    <row r="111" spans="1:7" x14ac:dyDescent="0.25">
      <c r="A111" s="79" t="s">
        <v>331</v>
      </c>
      <c r="B111" s="70">
        <v>0</v>
      </c>
      <c r="C111" s="309">
        <v>36100</v>
      </c>
      <c r="D111" s="308">
        <v>36100</v>
      </c>
      <c r="E111" s="309">
        <v>32359.360000000001</v>
      </c>
      <c r="F111" s="309">
        <v>32359.360000000001</v>
      </c>
      <c r="G111" s="70">
        <f t="shared" si="25"/>
        <v>3740.6399999999994</v>
      </c>
    </row>
    <row r="112" spans="1:7" x14ac:dyDescent="0.25">
      <c r="A112" s="79" t="s">
        <v>332</v>
      </c>
      <c r="B112" s="309">
        <v>190000</v>
      </c>
      <c r="C112" s="70">
        <v>0</v>
      </c>
      <c r="D112" s="308">
        <v>190000</v>
      </c>
      <c r="E112" s="309">
        <v>101735</v>
      </c>
      <c r="F112" s="309">
        <v>101735</v>
      </c>
      <c r="G112" s="70">
        <f t="shared" si="25"/>
        <v>88265</v>
      </c>
    </row>
    <row r="113" spans="1:7" x14ac:dyDescent="0.25">
      <c r="A113" s="78" t="s">
        <v>333</v>
      </c>
      <c r="B113" s="77">
        <f t="shared" ref="B113:G113" si="26">SUM(B114:B122)</f>
        <v>0</v>
      </c>
      <c r="C113" s="77">
        <f t="shared" si="26"/>
        <v>2110000</v>
      </c>
      <c r="D113" s="77">
        <f t="shared" si="26"/>
        <v>2110000</v>
      </c>
      <c r="E113" s="77">
        <f t="shared" si="26"/>
        <v>805467.7</v>
      </c>
      <c r="F113" s="77">
        <f t="shared" si="26"/>
        <v>805467.7</v>
      </c>
      <c r="G113" s="77">
        <f t="shared" si="26"/>
        <v>1304532.3</v>
      </c>
    </row>
    <row r="114" spans="1:7" x14ac:dyDescent="0.25">
      <c r="A114" s="79" t="s">
        <v>334</v>
      </c>
      <c r="B114" s="70">
        <v>0</v>
      </c>
      <c r="C114" s="70">
        <v>0</v>
      </c>
      <c r="D114" s="70">
        <v>0</v>
      </c>
      <c r="E114" s="70">
        <v>0</v>
      </c>
      <c r="F114" s="70">
        <v>0</v>
      </c>
      <c r="G114" s="70">
        <f>D114-E114</f>
        <v>0</v>
      </c>
    </row>
    <row r="115" spans="1:7" x14ac:dyDescent="0.25">
      <c r="A115" s="79" t="s">
        <v>335</v>
      </c>
      <c r="B115" s="70">
        <v>0</v>
      </c>
      <c r="C115" s="70">
        <v>0</v>
      </c>
      <c r="D115" s="70">
        <v>0</v>
      </c>
      <c r="E115" s="70">
        <v>0</v>
      </c>
      <c r="F115" s="70">
        <v>0</v>
      </c>
      <c r="G115" s="70">
        <f t="shared" ref="G115:G122" si="27">D115-E115</f>
        <v>0</v>
      </c>
    </row>
    <row r="116" spans="1:7" x14ac:dyDescent="0.25">
      <c r="A116" s="79" t="s">
        <v>336</v>
      </c>
      <c r="B116" s="70">
        <v>0</v>
      </c>
      <c r="C116" s="311">
        <v>2100000</v>
      </c>
      <c r="D116" s="310">
        <v>2100000</v>
      </c>
      <c r="E116" s="311">
        <v>795467.7</v>
      </c>
      <c r="F116" s="311">
        <v>795467.7</v>
      </c>
      <c r="G116" s="70">
        <f t="shared" si="27"/>
        <v>1304532.3</v>
      </c>
    </row>
    <row r="117" spans="1:7" x14ac:dyDescent="0.25">
      <c r="A117" s="79" t="s">
        <v>337</v>
      </c>
      <c r="B117" s="70">
        <v>0</v>
      </c>
      <c r="C117" s="311">
        <v>10000</v>
      </c>
      <c r="D117" s="310">
        <v>10000</v>
      </c>
      <c r="E117" s="311">
        <v>10000</v>
      </c>
      <c r="F117" s="311">
        <v>10000</v>
      </c>
      <c r="G117" s="70">
        <f t="shared" si="27"/>
        <v>0</v>
      </c>
    </row>
    <row r="118" spans="1:7" x14ac:dyDescent="0.25">
      <c r="A118" s="79" t="s">
        <v>338</v>
      </c>
      <c r="B118" s="70">
        <v>0</v>
      </c>
      <c r="C118" s="70">
        <v>0</v>
      </c>
      <c r="D118" s="70">
        <v>0</v>
      </c>
      <c r="E118" s="70">
        <v>0</v>
      </c>
      <c r="F118" s="70">
        <v>0</v>
      </c>
      <c r="G118" s="70">
        <f t="shared" si="27"/>
        <v>0</v>
      </c>
    </row>
    <row r="119" spans="1:7" x14ac:dyDescent="0.25">
      <c r="A119" s="79" t="s">
        <v>339</v>
      </c>
      <c r="B119" s="70">
        <v>0</v>
      </c>
      <c r="C119" s="70">
        <v>0</v>
      </c>
      <c r="D119" s="70">
        <v>0</v>
      </c>
      <c r="E119" s="70">
        <v>0</v>
      </c>
      <c r="F119" s="70">
        <v>0</v>
      </c>
      <c r="G119" s="70">
        <f t="shared" si="27"/>
        <v>0</v>
      </c>
    </row>
    <row r="120" spans="1:7" x14ac:dyDescent="0.25">
      <c r="A120" s="79" t="s">
        <v>340</v>
      </c>
      <c r="B120" s="70">
        <v>0</v>
      </c>
      <c r="C120" s="70">
        <v>0</v>
      </c>
      <c r="D120" s="70">
        <v>0</v>
      </c>
      <c r="E120" s="70">
        <v>0</v>
      </c>
      <c r="F120" s="70">
        <v>0</v>
      </c>
      <c r="G120" s="70">
        <f t="shared" si="27"/>
        <v>0</v>
      </c>
    </row>
    <row r="121" spans="1:7" x14ac:dyDescent="0.25">
      <c r="A121" s="79" t="s">
        <v>341</v>
      </c>
      <c r="B121" s="70">
        <v>0</v>
      </c>
      <c r="C121" s="70">
        <v>0</v>
      </c>
      <c r="D121" s="70">
        <v>0</v>
      </c>
      <c r="E121" s="70">
        <v>0</v>
      </c>
      <c r="F121" s="70">
        <v>0</v>
      </c>
      <c r="G121" s="70">
        <f t="shared" si="27"/>
        <v>0</v>
      </c>
    </row>
    <row r="122" spans="1:7" x14ac:dyDescent="0.25">
      <c r="A122" s="79" t="s">
        <v>342</v>
      </c>
      <c r="B122" s="70">
        <v>0</v>
      </c>
      <c r="C122" s="70">
        <v>0</v>
      </c>
      <c r="D122" s="70">
        <v>0</v>
      </c>
      <c r="E122" s="70">
        <v>0</v>
      </c>
      <c r="F122" s="70">
        <v>0</v>
      </c>
      <c r="G122" s="70">
        <f t="shared" si="27"/>
        <v>0</v>
      </c>
    </row>
    <row r="123" spans="1:7" x14ac:dyDescent="0.25">
      <c r="A123" s="78" t="s">
        <v>343</v>
      </c>
      <c r="B123" s="77">
        <f t="shared" ref="B123:G123" si="28">SUM(B124:B132)</f>
        <v>214000</v>
      </c>
      <c r="C123" s="77">
        <f t="shared" si="28"/>
        <v>260000</v>
      </c>
      <c r="D123" s="77">
        <f t="shared" si="28"/>
        <v>474000</v>
      </c>
      <c r="E123" s="77">
        <f t="shared" si="28"/>
        <v>207134.11</v>
      </c>
      <c r="F123" s="77">
        <f t="shared" si="28"/>
        <v>207134.11</v>
      </c>
      <c r="G123" s="77">
        <f t="shared" si="28"/>
        <v>266865.89</v>
      </c>
    </row>
    <row r="124" spans="1:7" x14ac:dyDescent="0.25">
      <c r="A124" s="79" t="s">
        <v>344</v>
      </c>
      <c r="B124" s="313">
        <v>15000</v>
      </c>
      <c r="C124" s="313">
        <v>-15000</v>
      </c>
      <c r="D124" s="70">
        <v>0</v>
      </c>
      <c r="E124" s="70">
        <v>0</v>
      </c>
      <c r="F124" s="70">
        <v>0</v>
      </c>
      <c r="G124" s="70">
        <f>D124-E124</f>
        <v>0</v>
      </c>
    </row>
    <row r="125" spans="1:7" x14ac:dyDescent="0.25">
      <c r="A125" s="79" t="s">
        <v>345</v>
      </c>
      <c r="B125" s="70">
        <v>0</v>
      </c>
      <c r="C125" s="70">
        <v>0</v>
      </c>
      <c r="D125" s="70">
        <v>0</v>
      </c>
      <c r="E125" s="70">
        <v>0</v>
      </c>
      <c r="F125" s="70">
        <v>0</v>
      </c>
      <c r="G125" s="70">
        <f t="shared" ref="G125:G132" si="29">D125-E125</f>
        <v>0</v>
      </c>
    </row>
    <row r="126" spans="1:7" x14ac:dyDescent="0.25">
      <c r="A126" s="79" t="s">
        <v>346</v>
      </c>
      <c r="B126" s="70">
        <v>0</v>
      </c>
      <c r="C126" s="70">
        <v>0</v>
      </c>
      <c r="D126" s="70">
        <v>0</v>
      </c>
      <c r="E126" s="70">
        <v>0</v>
      </c>
      <c r="F126" s="70">
        <v>0</v>
      </c>
      <c r="G126" s="70">
        <f t="shared" si="29"/>
        <v>0</v>
      </c>
    </row>
    <row r="127" spans="1:7" x14ac:dyDescent="0.25">
      <c r="A127" s="79" t="s">
        <v>347</v>
      </c>
      <c r="B127" s="70">
        <v>0</v>
      </c>
      <c r="C127" s="70">
        <v>0</v>
      </c>
      <c r="D127" s="70">
        <v>0</v>
      </c>
      <c r="E127" s="70">
        <v>0</v>
      </c>
      <c r="F127" s="70">
        <v>0</v>
      </c>
      <c r="G127" s="70">
        <f t="shared" si="29"/>
        <v>0</v>
      </c>
    </row>
    <row r="128" spans="1:7" x14ac:dyDescent="0.25">
      <c r="A128" s="79" t="s">
        <v>348</v>
      </c>
      <c r="B128" s="70">
        <v>0</v>
      </c>
      <c r="C128" s="70">
        <v>0</v>
      </c>
      <c r="D128" s="70">
        <v>0</v>
      </c>
      <c r="E128" s="70">
        <v>0</v>
      </c>
      <c r="F128" s="70">
        <v>0</v>
      </c>
      <c r="G128" s="70">
        <f t="shared" si="29"/>
        <v>0</v>
      </c>
    </row>
    <row r="129" spans="1:7" x14ac:dyDescent="0.25">
      <c r="A129" s="79" t="s">
        <v>349</v>
      </c>
      <c r="B129" s="313">
        <v>199000</v>
      </c>
      <c r="C129" s="313">
        <v>275000</v>
      </c>
      <c r="D129" s="312">
        <v>474000</v>
      </c>
      <c r="E129" s="313">
        <v>207134.11</v>
      </c>
      <c r="F129" s="313">
        <v>207134.11</v>
      </c>
      <c r="G129" s="70">
        <f t="shared" si="29"/>
        <v>266865.89</v>
      </c>
    </row>
    <row r="130" spans="1:7" x14ac:dyDescent="0.25">
      <c r="A130" s="79" t="s">
        <v>350</v>
      </c>
      <c r="B130" s="70">
        <v>0</v>
      </c>
      <c r="C130" s="70">
        <v>0</v>
      </c>
      <c r="D130" s="70">
        <v>0</v>
      </c>
      <c r="E130" s="70">
        <v>0</v>
      </c>
      <c r="F130" s="70">
        <v>0</v>
      </c>
      <c r="G130" s="70">
        <f t="shared" si="29"/>
        <v>0</v>
      </c>
    </row>
    <row r="131" spans="1:7" x14ac:dyDescent="0.25">
      <c r="A131" s="79" t="s">
        <v>351</v>
      </c>
      <c r="B131" s="70">
        <v>0</v>
      </c>
      <c r="C131" s="70">
        <v>0</v>
      </c>
      <c r="D131" s="70">
        <v>0</v>
      </c>
      <c r="E131" s="70">
        <v>0</v>
      </c>
      <c r="F131" s="70">
        <v>0</v>
      </c>
      <c r="G131" s="70">
        <f t="shared" si="29"/>
        <v>0</v>
      </c>
    </row>
    <row r="132" spans="1:7" x14ac:dyDescent="0.25">
      <c r="A132" s="79" t="s">
        <v>352</v>
      </c>
      <c r="B132" s="70">
        <v>0</v>
      </c>
      <c r="C132" s="70">
        <v>0</v>
      </c>
      <c r="D132" s="70">
        <v>0</v>
      </c>
      <c r="E132" s="70">
        <v>0</v>
      </c>
      <c r="F132" s="70">
        <v>0</v>
      </c>
      <c r="G132" s="70">
        <f t="shared" si="29"/>
        <v>0</v>
      </c>
    </row>
    <row r="133" spans="1:7" x14ac:dyDescent="0.25">
      <c r="A133" s="78" t="s">
        <v>353</v>
      </c>
      <c r="B133" s="77">
        <f t="shared" ref="B133:G133" si="30">SUM(B134:B136)</f>
        <v>0</v>
      </c>
      <c r="C133" s="77">
        <f t="shared" si="30"/>
        <v>71923551.829999998</v>
      </c>
      <c r="D133" s="77">
        <f t="shared" si="30"/>
        <v>71923551.829999998</v>
      </c>
      <c r="E133" s="77">
        <f t="shared" si="30"/>
        <v>46888219.020000003</v>
      </c>
      <c r="F133" s="77">
        <f t="shared" si="30"/>
        <v>46888219.020000003</v>
      </c>
      <c r="G133" s="77">
        <f t="shared" si="30"/>
        <v>25035332.809999995</v>
      </c>
    </row>
    <row r="134" spans="1:7" x14ac:dyDescent="0.25">
      <c r="A134" s="79" t="s">
        <v>354</v>
      </c>
      <c r="B134" s="70">
        <v>0</v>
      </c>
      <c r="C134" s="315">
        <v>71423551.829999998</v>
      </c>
      <c r="D134" s="314">
        <v>71423551.829999998</v>
      </c>
      <c r="E134" s="315">
        <v>46888219.020000003</v>
      </c>
      <c r="F134" s="315">
        <v>46888219.020000003</v>
      </c>
      <c r="G134" s="70">
        <f>D134-E134</f>
        <v>24535332.809999995</v>
      </c>
    </row>
    <row r="135" spans="1:7" x14ac:dyDescent="0.25">
      <c r="A135" s="79" t="s">
        <v>355</v>
      </c>
      <c r="B135" s="70">
        <v>0</v>
      </c>
      <c r="C135" s="315">
        <v>500000</v>
      </c>
      <c r="D135" s="314">
        <v>500000</v>
      </c>
      <c r="E135" s="70">
        <v>0</v>
      </c>
      <c r="F135" s="70">
        <v>0</v>
      </c>
      <c r="G135" s="70">
        <f t="shared" ref="G135:G136" si="31">D135-E135</f>
        <v>500000</v>
      </c>
    </row>
    <row r="136" spans="1:7" x14ac:dyDescent="0.25">
      <c r="A136" s="79" t="s">
        <v>356</v>
      </c>
      <c r="B136" s="70">
        <v>0</v>
      </c>
      <c r="C136" s="70">
        <v>0</v>
      </c>
      <c r="D136" s="70">
        <v>0</v>
      </c>
      <c r="E136" s="70">
        <v>0</v>
      </c>
      <c r="F136" s="70">
        <v>0</v>
      </c>
      <c r="G136" s="70">
        <f t="shared" si="31"/>
        <v>0</v>
      </c>
    </row>
    <row r="137" spans="1:7" x14ac:dyDescent="0.25">
      <c r="A137" s="78" t="s">
        <v>357</v>
      </c>
      <c r="B137" s="77">
        <f t="shared" ref="B137:G137" si="32">SUM(B138:B142,B144:B145)</f>
        <v>0</v>
      </c>
      <c r="C137" s="77">
        <f t="shared" si="32"/>
        <v>0</v>
      </c>
      <c r="D137" s="77">
        <f t="shared" si="32"/>
        <v>0</v>
      </c>
      <c r="E137" s="77">
        <f t="shared" si="32"/>
        <v>0</v>
      </c>
      <c r="F137" s="77">
        <f t="shared" si="32"/>
        <v>0</v>
      </c>
      <c r="G137" s="77">
        <f t="shared" si="32"/>
        <v>0</v>
      </c>
    </row>
    <row r="138" spans="1:7" x14ac:dyDescent="0.25">
      <c r="A138" s="79" t="s">
        <v>358</v>
      </c>
      <c r="B138" s="70">
        <v>0</v>
      </c>
      <c r="C138" s="70">
        <v>0</v>
      </c>
      <c r="D138" s="70">
        <v>0</v>
      </c>
      <c r="E138" s="70">
        <v>0</v>
      </c>
      <c r="F138" s="70">
        <v>0</v>
      </c>
      <c r="G138" s="70">
        <f>D138-E138</f>
        <v>0</v>
      </c>
    </row>
    <row r="139" spans="1:7" x14ac:dyDescent="0.25">
      <c r="A139" s="79" t="s">
        <v>359</v>
      </c>
      <c r="B139" s="70">
        <v>0</v>
      </c>
      <c r="C139" s="70">
        <v>0</v>
      </c>
      <c r="D139" s="70">
        <v>0</v>
      </c>
      <c r="E139" s="70">
        <v>0</v>
      </c>
      <c r="F139" s="70">
        <v>0</v>
      </c>
      <c r="G139" s="70">
        <f t="shared" ref="G139:G145" si="33">D139-E139</f>
        <v>0</v>
      </c>
    </row>
    <row r="140" spans="1:7" x14ac:dyDescent="0.25">
      <c r="A140" s="79" t="s">
        <v>360</v>
      </c>
      <c r="B140" s="70">
        <v>0</v>
      </c>
      <c r="C140" s="70">
        <v>0</v>
      </c>
      <c r="D140" s="70">
        <v>0</v>
      </c>
      <c r="E140" s="70">
        <v>0</v>
      </c>
      <c r="F140" s="70">
        <v>0</v>
      </c>
      <c r="G140" s="70">
        <f t="shared" si="33"/>
        <v>0</v>
      </c>
    </row>
    <row r="141" spans="1:7" x14ac:dyDescent="0.25">
      <c r="A141" s="79" t="s">
        <v>361</v>
      </c>
      <c r="B141" s="70">
        <v>0</v>
      </c>
      <c r="C141" s="70">
        <v>0</v>
      </c>
      <c r="D141" s="70">
        <v>0</v>
      </c>
      <c r="E141" s="70">
        <v>0</v>
      </c>
      <c r="F141" s="70">
        <v>0</v>
      </c>
      <c r="G141" s="70">
        <f t="shared" si="33"/>
        <v>0</v>
      </c>
    </row>
    <row r="142" spans="1:7" x14ac:dyDescent="0.25">
      <c r="A142" s="79" t="s">
        <v>362</v>
      </c>
      <c r="B142" s="70">
        <v>0</v>
      </c>
      <c r="C142" s="70">
        <v>0</v>
      </c>
      <c r="D142" s="70">
        <v>0</v>
      </c>
      <c r="E142" s="70">
        <v>0</v>
      </c>
      <c r="F142" s="70">
        <v>0</v>
      </c>
      <c r="G142" s="70">
        <f t="shared" si="33"/>
        <v>0</v>
      </c>
    </row>
    <row r="143" spans="1:7" x14ac:dyDescent="0.25">
      <c r="A143" s="79" t="s">
        <v>363</v>
      </c>
      <c r="B143" s="70">
        <v>0</v>
      </c>
      <c r="C143" s="70">
        <v>0</v>
      </c>
      <c r="D143" s="70">
        <v>0</v>
      </c>
      <c r="E143" s="70">
        <v>0</v>
      </c>
      <c r="F143" s="70">
        <v>0</v>
      </c>
      <c r="G143" s="70">
        <f t="shared" si="33"/>
        <v>0</v>
      </c>
    </row>
    <row r="144" spans="1:7" x14ac:dyDescent="0.25">
      <c r="A144" s="79" t="s">
        <v>364</v>
      </c>
      <c r="B144" s="70">
        <v>0</v>
      </c>
      <c r="C144" s="70">
        <v>0</v>
      </c>
      <c r="D144" s="70">
        <v>0</v>
      </c>
      <c r="E144" s="70">
        <v>0</v>
      </c>
      <c r="F144" s="70">
        <v>0</v>
      </c>
      <c r="G144" s="70">
        <f t="shared" si="33"/>
        <v>0</v>
      </c>
    </row>
    <row r="145" spans="1:7" x14ac:dyDescent="0.25">
      <c r="A145" s="79" t="s">
        <v>365</v>
      </c>
      <c r="B145" s="70">
        <v>0</v>
      </c>
      <c r="C145" s="70">
        <v>0</v>
      </c>
      <c r="D145" s="70">
        <v>0</v>
      </c>
      <c r="E145" s="70">
        <v>0</v>
      </c>
      <c r="F145" s="70">
        <v>0</v>
      </c>
      <c r="G145" s="70">
        <f t="shared" si="33"/>
        <v>0</v>
      </c>
    </row>
    <row r="146" spans="1:7" x14ac:dyDescent="0.25">
      <c r="A146" s="78" t="s">
        <v>366</v>
      </c>
      <c r="B146" s="77">
        <f t="shared" ref="B146:G146" si="34">SUM(B147:B149)</f>
        <v>27000000</v>
      </c>
      <c r="C146" s="77">
        <f t="shared" si="34"/>
        <v>-27000000</v>
      </c>
      <c r="D146" s="77">
        <f t="shared" si="34"/>
        <v>0</v>
      </c>
      <c r="E146" s="77">
        <f t="shared" si="34"/>
        <v>0</v>
      </c>
      <c r="F146" s="77">
        <f t="shared" si="34"/>
        <v>0</v>
      </c>
      <c r="G146" s="77">
        <f t="shared" si="34"/>
        <v>0</v>
      </c>
    </row>
    <row r="147" spans="1:7" x14ac:dyDescent="0.25">
      <c r="A147" s="79" t="s">
        <v>367</v>
      </c>
      <c r="B147" s="70">
        <v>0</v>
      </c>
      <c r="C147" s="70">
        <v>0</v>
      </c>
      <c r="D147" s="70">
        <v>0</v>
      </c>
      <c r="E147" s="70">
        <v>0</v>
      </c>
      <c r="F147" s="70">
        <v>0</v>
      </c>
      <c r="G147" s="70">
        <f>D147-E147</f>
        <v>0</v>
      </c>
    </row>
    <row r="148" spans="1:7" x14ac:dyDescent="0.25">
      <c r="A148" s="79" t="s">
        <v>368</v>
      </c>
      <c r="B148" s="70">
        <v>0</v>
      </c>
      <c r="C148" s="70">
        <v>0</v>
      </c>
      <c r="D148" s="70">
        <v>0</v>
      </c>
      <c r="E148" s="70">
        <v>0</v>
      </c>
      <c r="F148" s="70">
        <v>0</v>
      </c>
      <c r="G148" s="70">
        <f t="shared" ref="G148:G149" si="35">D148-E148</f>
        <v>0</v>
      </c>
    </row>
    <row r="149" spans="1:7" x14ac:dyDescent="0.25">
      <c r="A149" s="79" t="s">
        <v>369</v>
      </c>
      <c r="B149" s="316">
        <v>27000000</v>
      </c>
      <c r="C149" s="316">
        <v>-27000000</v>
      </c>
      <c r="D149" s="70">
        <v>0</v>
      </c>
      <c r="E149" s="70">
        <v>0</v>
      </c>
      <c r="F149" s="70">
        <v>0</v>
      </c>
      <c r="G149" s="70">
        <f t="shared" si="35"/>
        <v>0</v>
      </c>
    </row>
    <row r="150" spans="1:7" x14ac:dyDescent="0.25">
      <c r="A150" s="78" t="s">
        <v>370</v>
      </c>
      <c r="B150" s="77">
        <f t="shared" ref="B150:G150" si="36">SUM(B151:B157)</f>
        <v>0</v>
      </c>
      <c r="C150" s="77">
        <f t="shared" si="36"/>
        <v>0</v>
      </c>
      <c r="D150" s="77">
        <f t="shared" si="36"/>
        <v>0</v>
      </c>
      <c r="E150" s="77">
        <f t="shared" si="36"/>
        <v>0</v>
      </c>
      <c r="F150" s="77">
        <f t="shared" si="36"/>
        <v>0</v>
      </c>
      <c r="G150" s="77">
        <f t="shared" si="36"/>
        <v>0</v>
      </c>
    </row>
    <row r="151" spans="1:7" x14ac:dyDescent="0.25">
      <c r="A151" s="79" t="s">
        <v>371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f>D151-E151</f>
        <v>0</v>
      </c>
    </row>
    <row r="152" spans="1:7" x14ac:dyDescent="0.25">
      <c r="A152" s="79" t="s">
        <v>372</v>
      </c>
      <c r="B152" s="70">
        <v>0</v>
      </c>
      <c r="C152" s="70">
        <v>0</v>
      </c>
      <c r="D152" s="70">
        <v>0</v>
      </c>
      <c r="E152" s="70">
        <v>0</v>
      </c>
      <c r="F152" s="70">
        <v>0</v>
      </c>
      <c r="G152" s="70">
        <f t="shared" ref="G152:G157" si="37">D152-E152</f>
        <v>0</v>
      </c>
    </row>
    <row r="153" spans="1:7" x14ac:dyDescent="0.25">
      <c r="A153" s="79" t="s">
        <v>373</v>
      </c>
      <c r="B153" s="70">
        <v>0</v>
      </c>
      <c r="C153" s="70">
        <v>0</v>
      </c>
      <c r="D153" s="70">
        <v>0</v>
      </c>
      <c r="E153" s="70">
        <v>0</v>
      </c>
      <c r="F153" s="70">
        <v>0</v>
      </c>
      <c r="G153" s="70">
        <f t="shared" si="37"/>
        <v>0</v>
      </c>
    </row>
    <row r="154" spans="1:7" x14ac:dyDescent="0.25">
      <c r="A154" s="81" t="s">
        <v>374</v>
      </c>
      <c r="B154" s="70">
        <v>0</v>
      </c>
      <c r="C154" s="70">
        <v>0</v>
      </c>
      <c r="D154" s="70">
        <v>0</v>
      </c>
      <c r="E154" s="70">
        <v>0</v>
      </c>
      <c r="F154" s="70">
        <v>0</v>
      </c>
      <c r="G154" s="70">
        <f t="shared" si="37"/>
        <v>0</v>
      </c>
    </row>
    <row r="155" spans="1:7" x14ac:dyDescent="0.25">
      <c r="A155" s="79" t="s">
        <v>375</v>
      </c>
      <c r="B155" s="70">
        <v>0</v>
      </c>
      <c r="C155" s="70">
        <v>0</v>
      </c>
      <c r="D155" s="70">
        <v>0</v>
      </c>
      <c r="E155" s="70">
        <v>0</v>
      </c>
      <c r="F155" s="70">
        <v>0</v>
      </c>
      <c r="G155" s="70">
        <f t="shared" si="37"/>
        <v>0</v>
      </c>
    </row>
    <row r="156" spans="1:7" x14ac:dyDescent="0.25">
      <c r="A156" s="79" t="s">
        <v>376</v>
      </c>
      <c r="B156" s="70">
        <v>0</v>
      </c>
      <c r="C156" s="70">
        <v>0</v>
      </c>
      <c r="D156" s="70">
        <v>0</v>
      </c>
      <c r="E156" s="70">
        <v>0</v>
      </c>
      <c r="F156" s="70">
        <v>0</v>
      </c>
      <c r="G156" s="70">
        <f t="shared" si="37"/>
        <v>0</v>
      </c>
    </row>
    <row r="157" spans="1:7" x14ac:dyDescent="0.25">
      <c r="A157" s="79" t="s">
        <v>377</v>
      </c>
      <c r="B157" s="70">
        <v>0</v>
      </c>
      <c r="C157" s="70">
        <v>0</v>
      </c>
      <c r="D157" s="70">
        <v>0</v>
      </c>
      <c r="E157" s="70">
        <v>0</v>
      </c>
      <c r="F157" s="70">
        <v>0</v>
      </c>
      <c r="G157" s="70">
        <f t="shared" si="37"/>
        <v>0</v>
      </c>
    </row>
    <row r="158" spans="1:7" x14ac:dyDescent="0.25">
      <c r="A158" s="82"/>
      <c r="B158" s="83"/>
      <c r="C158" s="83"/>
      <c r="D158" s="83"/>
      <c r="E158" s="83"/>
      <c r="F158" s="83"/>
      <c r="G158" s="83"/>
    </row>
    <row r="159" spans="1:7" x14ac:dyDescent="0.25">
      <c r="A159" s="24" t="s">
        <v>379</v>
      </c>
      <c r="B159" s="84">
        <f t="shared" ref="B159:G159" si="38">B9+B84</f>
        <v>155412090</v>
      </c>
      <c r="C159" s="84">
        <f t="shared" si="38"/>
        <v>118442647.97</v>
      </c>
      <c r="D159" s="84">
        <f t="shared" si="38"/>
        <v>273854737.96999997</v>
      </c>
      <c r="E159" s="84">
        <f t="shared" si="38"/>
        <v>197957271.66999999</v>
      </c>
      <c r="F159" s="84">
        <f t="shared" si="38"/>
        <v>197111879.38999999</v>
      </c>
      <c r="G159" s="84">
        <f t="shared" si="38"/>
        <v>75897466.300000012</v>
      </c>
    </row>
    <row r="160" spans="1:7" x14ac:dyDescent="0.25">
      <c r="A160" s="50"/>
      <c r="B160" s="49"/>
      <c r="C160" s="49"/>
      <c r="D160" s="49"/>
      <c r="E160" s="49"/>
      <c r="F160" s="49"/>
      <c r="G160" s="49"/>
    </row>
    <row r="163" spans="6:6" x14ac:dyDescent="0.25">
      <c r="F163" s="183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G19:G27 B18:F18 G29:G37 B28:F28 G39:G47 B38:F38 G49:G57 B48:F48 G61 B58:F58 B63:G70 B62:F62 B71:F71 B103:C103 B93:C93 E93:F93 G11:G17 G59:G60 B75:F75 F72:F73 B78:F85 B113:F113 B123:F123 B133:F133 B137:F148 B150:F159 D149:F149 E103:F103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6"/>
  <sheetViews>
    <sheetView showGridLines="0" zoomScale="75" zoomScaleNormal="75" workbookViewId="0">
      <selection activeCell="C11" sqref="C11:C18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334" t="s">
        <v>380</v>
      </c>
      <c r="B1" s="335"/>
      <c r="C1" s="335"/>
      <c r="D1" s="335"/>
      <c r="E1" s="335"/>
      <c r="F1" s="335"/>
      <c r="G1" s="336"/>
    </row>
    <row r="2" spans="1:7" ht="15" customHeight="1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ht="15" customHeight="1" x14ac:dyDescent="0.25">
      <c r="A3" s="103" t="s">
        <v>296</v>
      </c>
      <c r="B3" s="104"/>
      <c r="C3" s="104"/>
      <c r="D3" s="104"/>
      <c r="E3" s="104"/>
      <c r="F3" s="104"/>
      <c r="G3" s="105"/>
    </row>
    <row r="4" spans="1:7" ht="15" customHeight="1" x14ac:dyDescent="0.25">
      <c r="A4" s="103" t="s">
        <v>381</v>
      </c>
      <c r="B4" s="104"/>
      <c r="C4" s="104"/>
      <c r="D4" s="104"/>
      <c r="E4" s="104"/>
      <c r="F4" s="104"/>
      <c r="G4" s="105"/>
    </row>
    <row r="5" spans="1:7" ht="15" customHeight="1" x14ac:dyDescent="0.25">
      <c r="A5" s="103" t="str">
        <f>'Formato 3'!A4</f>
        <v>Del 1 de Enero al 30 de Septiembre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ht="15" customHeight="1" x14ac:dyDescent="0.25">
      <c r="A7" s="329" t="s">
        <v>4</v>
      </c>
      <c r="B7" s="331" t="s">
        <v>298</v>
      </c>
      <c r="C7" s="331"/>
      <c r="D7" s="331"/>
      <c r="E7" s="331"/>
      <c r="F7" s="331"/>
      <c r="G7" s="333" t="s">
        <v>299</v>
      </c>
    </row>
    <row r="8" spans="1:7" ht="30" x14ac:dyDescent="0.25">
      <c r="A8" s="330"/>
      <c r="B8" s="20" t="s">
        <v>300</v>
      </c>
      <c r="C8" s="7" t="s">
        <v>230</v>
      </c>
      <c r="D8" s="20" t="s">
        <v>231</v>
      </c>
      <c r="E8" s="20" t="s">
        <v>186</v>
      </c>
      <c r="F8" s="20" t="s">
        <v>203</v>
      </c>
      <c r="G8" s="332"/>
    </row>
    <row r="9" spans="1:7" ht="15.75" customHeight="1" x14ac:dyDescent="0.25">
      <c r="A9" s="21" t="s">
        <v>382</v>
      </c>
      <c r="B9" s="25">
        <f t="shared" ref="B9:G9" si="0">SUM(B10:B47)</f>
        <v>106412090</v>
      </c>
      <c r="C9" s="25">
        <f t="shared" si="0"/>
        <v>66900108.030000009</v>
      </c>
      <c r="D9" s="25">
        <f t="shared" si="0"/>
        <v>173312198.03000003</v>
      </c>
      <c r="E9" s="25">
        <f t="shared" si="0"/>
        <v>130760161.93000002</v>
      </c>
      <c r="F9" s="25">
        <f t="shared" si="0"/>
        <v>130046446.33000001</v>
      </c>
      <c r="G9" s="25">
        <f t="shared" si="0"/>
        <v>42552036.099999987</v>
      </c>
    </row>
    <row r="10" spans="1:7" x14ac:dyDescent="0.25">
      <c r="A10" s="192" t="s">
        <v>587</v>
      </c>
      <c r="B10" s="264">
        <v>11914703.470000001</v>
      </c>
      <c r="C10" s="264">
        <v>13631052.109999999</v>
      </c>
      <c r="D10" s="265">
        <v>25545755.579999998</v>
      </c>
      <c r="E10" s="264">
        <v>19341049.129999999</v>
      </c>
      <c r="F10" s="264">
        <v>19341049.129999999</v>
      </c>
      <c r="G10" s="70">
        <f>D10-E10</f>
        <v>6204706.4499999993</v>
      </c>
    </row>
    <row r="11" spans="1:7" s="190" customFormat="1" x14ac:dyDescent="0.25">
      <c r="A11" s="192" t="s">
        <v>588</v>
      </c>
      <c r="B11" s="264">
        <v>377324.79</v>
      </c>
      <c r="C11" s="264">
        <v>-58303.94</v>
      </c>
      <c r="D11" s="265">
        <v>319020.84999999998</v>
      </c>
      <c r="E11" s="264">
        <v>216991.2</v>
      </c>
      <c r="F11" s="264">
        <v>216991.2</v>
      </c>
      <c r="G11" s="70">
        <f t="shared" ref="G11:G47" si="1">D11-E11</f>
        <v>102029.64999999997</v>
      </c>
    </row>
    <row r="12" spans="1:7" s="190" customFormat="1" x14ac:dyDescent="0.25">
      <c r="A12" s="192" t="s">
        <v>589</v>
      </c>
      <c r="B12" s="264">
        <v>2165100.16</v>
      </c>
      <c r="C12" s="264">
        <v>362000</v>
      </c>
      <c r="D12" s="265">
        <v>2527100.16</v>
      </c>
      <c r="E12" s="264">
        <v>1024118.23</v>
      </c>
      <c r="F12" s="264">
        <v>1024118.23</v>
      </c>
      <c r="G12" s="70">
        <f t="shared" si="1"/>
        <v>1502981.9300000002</v>
      </c>
    </row>
    <row r="13" spans="1:7" s="191" customFormat="1" x14ac:dyDescent="0.25">
      <c r="A13" s="192" t="s">
        <v>590</v>
      </c>
      <c r="B13" s="264">
        <v>3990442.88</v>
      </c>
      <c r="C13" s="264">
        <v>57976.98</v>
      </c>
      <c r="D13" s="265">
        <v>4048419.86</v>
      </c>
      <c r="E13" s="264">
        <v>2908011.92</v>
      </c>
      <c r="F13" s="264">
        <v>2902804.92</v>
      </c>
      <c r="G13" s="70">
        <f t="shared" si="1"/>
        <v>1140407.94</v>
      </c>
    </row>
    <row r="14" spans="1:7" s="191" customFormat="1" x14ac:dyDescent="0.25">
      <c r="A14" s="192" t="s">
        <v>591</v>
      </c>
      <c r="B14" s="264">
        <v>1064297.27</v>
      </c>
      <c r="C14" s="264">
        <v>15516.77</v>
      </c>
      <c r="D14" s="265">
        <v>1079814.04</v>
      </c>
      <c r="E14" s="264">
        <v>723848.6</v>
      </c>
      <c r="F14" s="264">
        <v>715168.99</v>
      </c>
      <c r="G14" s="70">
        <f t="shared" si="1"/>
        <v>355965.44000000006</v>
      </c>
    </row>
    <row r="15" spans="1:7" s="191" customFormat="1" x14ac:dyDescent="0.25">
      <c r="A15" s="192" t="s">
        <v>592</v>
      </c>
      <c r="B15" s="264">
        <v>331820.65999999997</v>
      </c>
      <c r="C15" s="264">
        <v>0</v>
      </c>
      <c r="D15" s="265">
        <v>331820.65999999997</v>
      </c>
      <c r="E15" s="264">
        <v>228252.77</v>
      </c>
      <c r="F15" s="264">
        <v>228252.77</v>
      </c>
      <c r="G15" s="70">
        <f t="shared" si="1"/>
        <v>103567.88999999998</v>
      </c>
    </row>
    <row r="16" spans="1:7" s="191" customFormat="1" x14ac:dyDescent="0.25">
      <c r="A16" s="192" t="s">
        <v>593</v>
      </c>
      <c r="B16" s="264">
        <v>188887.11</v>
      </c>
      <c r="C16" s="264">
        <v>37713.14</v>
      </c>
      <c r="D16" s="265">
        <v>226600.25</v>
      </c>
      <c r="E16" s="264">
        <v>147405.42000000001</v>
      </c>
      <c r="F16" s="264">
        <v>147405.42000000001</v>
      </c>
      <c r="G16" s="70">
        <f t="shared" si="1"/>
        <v>79194.829999999987</v>
      </c>
    </row>
    <row r="17" spans="1:7" s="191" customFormat="1" x14ac:dyDescent="0.25">
      <c r="A17" s="192" t="s">
        <v>594</v>
      </c>
      <c r="B17" s="264">
        <v>314676.94</v>
      </c>
      <c r="C17" s="264">
        <v>-0.01</v>
      </c>
      <c r="D17" s="265">
        <v>314676.93</v>
      </c>
      <c r="E17" s="264">
        <v>216488.26</v>
      </c>
      <c r="F17" s="264">
        <v>216488.26</v>
      </c>
      <c r="G17" s="70">
        <f t="shared" si="1"/>
        <v>98188.669999999984</v>
      </c>
    </row>
    <row r="18" spans="1:7" s="191" customFormat="1" x14ac:dyDescent="0.25">
      <c r="A18" s="192" t="s">
        <v>595</v>
      </c>
      <c r="B18" s="264">
        <v>939142.34</v>
      </c>
      <c r="C18" s="264">
        <v>-33017.08</v>
      </c>
      <c r="D18" s="265">
        <v>906125.26</v>
      </c>
      <c r="E18" s="264">
        <v>582914.56000000006</v>
      </c>
      <c r="F18" s="264">
        <v>582914.56000000006</v>
      </c>
      <c r="G18" s="70">
        <f t="shared" si="1"/>
        <v>323210.69999999995</v>
      </c>
    </row>
    <row r="19" spans="1:7" s="191" customFormat="1" x14ac:dyDescent="0.25">
      <c r="A19" s="192" t="s">
        <v>596</v>
      </c>
      <c r="B19" s="264">
        <v>7833210.0599999996</v>
      </c>
      <c r="C19" s="264">
        <v>-52656.480000000003</v>
      </c>
      <c r="D19" s="265">
        <v>7780553.5799999991</v>
      </c>
      <c r="E19" s="264">
        <v>7072336.8200000003</v>
      </c>
      <c r="F19" s="264">
        <v>7061804.0199999996</v>
      </c>
      <c r="G19" s="70">
        <f t="shared" si="1"/>
        <v>708216.75999999885</v>
      </c>
    </row>
    <row r="20" spans="1:7" s="191" customFormat="1" x14ac:dyDescent="0.25">
      <c r="A20" s="192" t="s">
        <v>597</v>
      </c>
      <c r="B20" s="264">
        <v>807212.9</v>
      </c>
      <c r="C20" s="264">
        <v>6911.68</v>
      </c>
      <c r="D20" s="265">
        <v>814124.58000000007</v>
      </c>
      <c r="E20" s="264">
        <v>513960.41</v>
      </c>
      <c r="F20" s="264">
        <v>511885.37</v>
      </c>
      <c r="G20" s="70">
        <f t="shared" si="1"/>
        <v>300164.1700000001</v>
      </c>
    </row>
    <row r="21" spans="1:7" s="191" customFormat="1" x14ac:dyDescent="0.25">
      <c r="A21" s="192" t="s">
        <v>598</v>
      </c>
      <c r="B21" s="264">
        <v>12122865.17</v>
      </c>
      <c r="C21" s="264">
        <v>3151759.92</v>
      </c>
      <c r="D21" s="265">
        <v>15274625.09</v>
      </c>
      <c r="E21" s="264">
        <v>11980460.66</v>
      </c>
      <c r="F21" s="264">
        <v>11562706.59</v>
      </c>
      <c r="G21" s="70">
        <f t="shared" si="1"/>
        <v>3294164.4299999997</v>
      </c>
    </row>
    <row r="22" spans="1:7" s="191" customFormat="1" x14ac:dyDescent="0.25">
      <c r="A22" s="192" t="s">
        <v>599</v>
      </c>
      <c r="B22" s="264">
        <v>11920582.779999999</v>
      </c>
      <c r="C22" s="264">
        <v>-1872533.93</v>
      </c>
      <c r="D22" s="265">
        <v>10048048.85</v>
      </c>
      <c r="E22" s="264">
        <v>7157726.4800000004</v>
      </c>
      <c r="F22" s="264">
        <v>7152126.75</v>
      </c>
      <c r="G22" s="70">
        <f t="shared" si="1"/>
        <v>2890322.3699999992</v>
      </c>
    </row>
    <row r="23" spans="1:7" s="191" customFormat="1" x14ac:dyDescent="0.25">
      <c r="A23" s="192" t="s">
        <v>600</v>
      </c>
      <c r="B23" s="264">
        <v>2897099.91</v>
      </c>
      <c r="C23" s="264">
        <v>39036.17</v>
      </c>
      <c r="D23" s="265">
        <v>2936136.08</v>
      </c>
      <c r="E23" s="264">
        <v>2187729.5099999998</v>
      </c>
      <c r="F23" s="264">
        <v>2184079.5</v>
      </c>
      <c r="G23" s="70">
        <f t="shared" si="1"/>
        <v>748406.5700000003</v>
      </c>
    </row>
    <row r="24" spans="1:7" s="191" customFormat="1" x14ac:dyDescent="0.25">
      <c r="A24" s="192" t="s">
        <v>601</v>
      </c>
      <c r="B24" s="264">
        <v>11729197.67</v>
      </c>
      <c r="C24" s="264">
        <v>1550150.22</v>
      </c>
      <c r="D24" s="265">
        <v>13279347.890000001</v>
      </c>
      <c r="E24" s="264">
        <v>7663839.2300000004</v>
      </c>
      <c r="F24" s="264">
        <v>7663839.2300000004</v>
      </c>
      <c r="G24" s="70">
        <f t="shared" si="1"/>
        <v>5615508.6600000001</v>
      </c>
    </row>
    <row r="25" spans="1:7" s="191" customFormat="1" x14ac:dyDescent="0.25">
      <c r="A25" s="192" t="s">
        <v>602</v>
      </c>
      <c r="B25" s="264">
        <v>3639044.94</v>
      </c>
      <c r="C25" s="264">
        <v>-418032.49</v>
      </c>
      <c r="D25" s="265">
        <v>3221012.45</v>
      </c>
      <c r="E25" s="264">
        <v>2157917.36</v>
      </c>
      <c r="F25" s="264">
        <v>2147767.36</v>
      </c>
      <c r="G25" s="70">
        <f t="shared" si="1"/>
        <v>1063095.0900000003</v>
      </c>
    </row>
    <row r="26" spans="1:7" s="191" customFormat="1" x14ac:dyDescent="0.25">
      <c r="A26" s="192" t="s">
        <v>603</v>
      </c>
      <c r="B26" s="264">
        <v>2705849.58</v>
      </c>
      <c r="C26" s="264">
        <v>389130.73</v>
      </c>
      <c r="D26" s="265">
        <v>3094980.31</v>
      </c>
      <c r="E26" s="264">
        <v>2109671.04</v>
      </c>
      <c r="F26" s="264">
        <v>2109671.04</v>
      </c>
      <c r="G26" s="70">
        <f t="shared" si="1"/>
        <v>985309.27</v>
      </c>
    </row>
    <row r="27" spans="1:7" s="191" customFormat="1" x14ac:dyDescent="0.25">
      <c r="A27" s="192" t="s">
        <v>604</v>
      </c>
      <c r="B27" s="264">
        <v>1447051.05</v>
      </c>
      <c r="C27" s="264">
        <v>-65575.460000000006</v>
      </c>
      <c r="D27" s="265">
        <v>1381475.59</v>
      </c>
      <c r="E27" s="264">
        <v>929539.91</v>
      </c>
      <c r="F27" s="264">
        <v>929539.91</v>
      </c>
      <c r="G27" s="70">
        <f t="shared" si="1"/>
        <v>451935.68000000005</v>
      </c>
    </row>
    <row r="28" spans="1:7" s="191" customFormat="1" x14ac:dyDescent="0.25">
      <c r="A28" s="192" t="s">
        <v>605</v>
      </c>
      <c r="B28" s="264">
        <v>154898.1</v>
      </c>
      <c r="C28" s="264">
        <v>-16789</v>
      </c>
      <c r="D28" s="265">
        <v>138109.1</v>
      </c>
      <c r="E28" s="264">
        <v>60084.04</v>
      </c>
      <c r="F28" s="264">
        <v>60084.04</v>
      </c>
      <c r="G28" s="70">
        <f t="shared" si="1"/>
        <v>78025.06</v>
      </c>
    </row>
    <row r="29" spans="1:7" s="191" customFormat="1" x14ac:dyDescent="0.25">
      <c r="A29" s="192" t="s">
        <v>606</v>
      </c>
      <c r="B29" s="264">
        <v>874816.73</v>
      </c>
      <c r="C29" s="264">
        <v>1609479.29</v>
      </c>
      <c r="D29" s="265">
        <v>2484296.02</v>
      </c>
      <c r="E29" s="264">
        <v>1803648.15</v>
      </c>
      <c r="F29" s="264">
        <v>1803648.15</v>
      </c>
      <c r="G29" s="70">
        <f t="shared" si="1"/>
        <v>680647.87000000011</v>
      </c>
    </row>
    <row r="30" spans="1:7" s="191" customFormat="1" x14ac:dyDescent="0.25">
      <c r="A30" s="192" t="s">
        <v>607</v>
      </c>
      <c r="B30" s="264">
        <v>727933.46</v>
      </c>
      <c r="C30" s="264">
        <v>-30177.35</v>
      </c>
      <c r="D30" s="265">
        <v>697756.11</v>
      </c>
      <c r="E30" s="264">
        <v>458951.87</v>
      </c>
      <c r="F30" s="264">
        <v>458951.87</v>
      </c>
      <c r="G30" s="70">
        <f t="shared" si="1"/>
        <v>238804.24</v>
      </c>
    </row>
    <row r="31" spans="1:7" s="191" customFormat="1" x14ac:dyDescent="0.25">
      <c r="A31" s="192" t="s">
        <v>608</v>
      </c>
      <c r="B31" s="264">
        <v>4558996.37</v>
      </c>
      <c r="C31" s="264">
        <v>-2540720.17</v>
      </c>
      <c r="D31" s="265">
        <v>2018276.2000000002</v>
      </c>
      <c r="E31" s="264">
        <v>916085.07</v>
      </c>
      <c r="F31" s="264">
        <v>916085.07</v>
      </c>
      <c r="G31" s="70">
        <f t="shared" si="1"/>
        <v>1102191.1300000004</v>
      </c>
    </row>
    <row r="32" spans="1:7" s="191" customFormat="1" x14ac:dyDescent="0.25">
      <c r="A32" s="192" t="s">
        <v>609</v>
      </c>
      <c r="B32" s="264">
        <v>1201610.93</v>
      </c>
      <c r="C32" s="264">
        <v>159915.49</v>
      </c>
      <c r="D32" s="265">
        <v>1361526.42</v>
      </c>
      <c r="E32" s="264">
        <v>979948.1</v>
      </c>
      <c r="F32" s="264">
        <v>979078.1</v>
      </c>
      <c r="G32" s="70">
        <f t="shared" si="1"/>
        <v>381578.31999999995</v>
      </c>
    </row>
    <row r="33" spans="1:7" s="191" customFormat="1" x14ac:dyDescent="0.25">
      <c r="A33" s="192" t="s">
        <v>610</v>
      </c>
      <c r="B33" s="264">
        <v>1925078.5</v>
      </c>
      <c r="C33" s="264">
        <v>184326.71</v>
      </c>
      <c r="D33" s="265">
        <v>2109405.21</v>
      </c>
      <c r="E33" s="264">
        <v>1364238.13</v>
      </c>
      <c r="F33" s="264">
        <v>1357139.16</v>
      </c>
      <c r="G33" s="70">
        <f t="shared" si="1"/>
        <v>745167.08000000007</v>
      </c>
    </row>
    <row r="34" spans="1:7" s="191" customFormat="1" x14ac:dyDescent="0.25">
      <c r="A34" s="192" t="s">
        <v>611</v>
      </c>
      <c r="B34" s="264">
        <v>726108.21</v>
      </c>
      <c r="C34" s="264">
        <v>194204.43</v>
      </c>
      <c r="D34" s="265">
        <v>920312.6399999999</v>
      </c>
      <c r="E34" s="264">
        <v>711476.44</v>
      </c>
      <c r="F34" s="264">
        <v>711476.44</v>
      </c>
      <c r="G34" s="70">
        <f t="shared" si="1"/>
        <v>208836.19999999995</v>
      </c>
    </row>
    <row r="35" spans="1:7" s="191" customFormat="1" x14ac:dyDescent="0.25">
      <c r="A35" s="192" t="s">
        <v>612</v>
      </c>
      <c r="B35" s="264">
        <v>1782986.01</v>
      </c>
      <c r="C35" s="264">
        <v>6777271.5700000003</v>
      </c>
      <c r="D35" s="265">
        <v>8560257.5800000001</v>
      </c>
      <c r="E35" s="264">
        <v>4864448.6900000004</v>
      </c>
      <c r="F35" s="264">
        <v>4864448.6900000004</v>
      </c>
      <c r="G35" s="70">
        <f t="shared" si="1"/>
        <v>3695808.8899999997</v>
      </c>
    </row>
    <row r="36" spans="1:7" s="191" customFormat="1" x14ac:dyDescent="0.25">
      <c r="A36" s="192" t="s">
        <v>613</v>
      </c>
      <c r="B36" s="264">
        <v>2191959.9500000002</v>
      </c>
      <c r="C36" s="264">
        <v>-628644.68999999994</v>
      </c>
      <c r="D36" s="265">
        <v>1563315.2600000002</v>
      </c>
      <c r="E36" s="264">
        <v>1185605.4099999999</v>
      </c>
      <c r="F36" s="264">
        <v>1171059.3999999999</v>
      </c>
      <c r="G36" s="70">
        <f t="shared" si="1"/>
        <v>377709.85000000033</v>
      </c>
    </row>
    <row r="37" spans="1:7" s="191" customFormat="1" x14ac:dyDescent="0.25">
      <c r="A37" s="192" t="s">
        <v>614</v>
      </c>
      <c r="B37" s="264">
        <v>6414782.1299999999</v>
      </c>
      <c r="C37" s="264">
        <v>17782678.300000001</v>
      </c>
      <c r="D37" s="265">
        <v>24197460.43</v>
      </c>
      <c r="E37" s="264">
        <v>22969340.890000001</v>
      </c>
      <c r="F37" s="264">
        <v>22809936</v>
      </c>
      <c r="G37" s="70">
        <f t="shared" si="1"/>
        <v>1228119.5399999991</v>
      </c>
    </row>
    <row r="38" spans="1:7" s="191" customFormat="1" x14ac:dyDescent="0.25">
      <c r="A38" s="192" t="s">
        <v>615</v>
      </c>
      <c r="B38" s="264">
        <v>86098.1</v>
      </c>
      <c r="C38" s="264">
        <v>-4941.97</v>
      </c>
      <c r="D38" s="265">
        <v>81156.13</v>
      </c>
      <c r="E38" s="264">
        <v>56731.73</v>
      </c>
      <c r="F38" s="264">
        <v>56731.73</v>
      </c>
      <c r="G38" s="70">
        <f t="shared" si="1"/>
        <v>24424.400000000001</v>
      </c>
    </row>
    <row r="39" spans="1:7" s="191" customFormat="1" x14ac:dyDescent="0.25">
      <c r="A39" s="192" t="s">
        <v>616</v>
      </c>
      <c r="B39" s="264">
        <v>611766.06000000006</v>
      </c>
      <c r="C39" s="264">
        <v>-62836.480000000003</v>
      </c>
      <c r="D39" s="265">
        <v>548929.58000000007</v>
      </c>
      <c r="E39" s="264">
        <v>223420.04</v>
      </c>
      <c r="F39" s="264">
        <v>223420.04</v>
      </c>
      <c r="G39" s="70">
        <f t="shared" si="1"/>
        <v>325509.54000000004</v>
      </c>
    </row>
    <row r="40" spans="1:7" s="191" customFormat="1" x14ac:dyDescent="0.25">
      <c r="A40" s="192" t="s">
        <v>617</v>
      </c>
      <c r="B40" s="264">
        <v>2033263.68</v>
      </c>
      <c r="C40" s="264">
        <v>-7258.37</v>
      </c>
      <c r="D40" s="265">
        <v>2026005.3099999998</v>
      </c>
      <c r="E40" s="264">
        <v>1428884.88</v>
      </c>
      <c r="F40" s="264">
        <v>1417539.88</v>
      </c>
      <c r="G40" s="70">
        <f t="shared" si="1"/>
        <v>597120.42999999993</v>
      </c>
    </row>
    <row r="41" spans="1:7" s="190" customFormat="1" x14ac:dyDescent="0.25">
      <c r="A41" s="192" t="s">
        <v>618</v>
      </c>
      <c r="B41" s="264">
        <v>82210.320000000007</v>
      </c>
      <c r="C41" s="264">
        <v>-34287.550000000003</v>
      </c>
      <c r="D41" s="265">
        <v>47922.770000000004</v>
      </c>
      <c r="E41" s="264">
        <v>22236.05</v>
      </c>
      <c r="F41" s="264">
        <v>22236.05</v>
      </c>
      <c r="G41" s="70">
        <f t="shared" si="1"/>
        <v>25686.720000000005</v>
      </c>
    </row>
    <row r="42" spans="1:7" s="190" customFormat="1" x14ac:dyDescent="0.25">
      <c r="A42" s="192" t="s">
        <v>619</v>
      </c>
      <c r="B42" s="264">
        <v>1246933.75</v>
      </c>
      <c r="C42" s="264">
        <v>-158164.14000000001</v>
      </c>
      <c r="D42" s="265">
        <v>1088769.6099999999</v>
      </c>
      <c r="E42" s="264">
        <v>783582.89</v>
      </c>
      <c r="F42" s="264">
        <v>757206.43</v>
      </c>
      <c r="G42" s="70">
        <f t="shared" si="1"/>
        <v>305186.71999999986</v>
      </c>
    </row>
    <row r="43" spans="1:7" s="190" customFormat="1" x14ac:dyDescent="0.25">
      <c r="A43" s="192" t="s">
        <v>620</v>
      </c>
      <c r="B43" s="264">
        <v>1742945.4</v>
      </c>
      <c r="C43" s="264">
        <v>444399.25</v>
      </c>
      <c r="D43" s="265">
        <v>2187344.65</v>
      </c>
      <c r="E43" s="264">
        <v>1636873.26</v>
      </c>
      <c r="F43" s="264">
        <v>1634370.25</v>
      </c>
      <c r="G43" s="70">
        <f t="shared" si="1"/>
        <v>550471.3899999999</v>
      </c>
    </row>
    <row r="44" spans="1:7" s="190" customFormat="1" x14ac:dyDescent="0.25">
      <c r="A44" s="192" t="s">
        <v>621</v>
      </c>
      <c r="B44" s="264">
        <v>556648.53</v>
      </c>
      <c r="C44" s="264">
        <v>-49225.08</v>
      </c>
      <c r="D44" s="265">
        <v>507423.45</v>
      </c>
      <c r="E44" s="264">
        <v>305875.03999999998</v>
      </c>
      <c r="F44" s="264">
        <v>294643.03999999998</v>
      </c>
      <c r="G44" s="70">
        <f t="shared" si="1"/>
        <v>201548.41000000003</v>
      </c>
    </row>
    <row r="45" spans="1:7" s="190" customFormat="1" x14ac:dyDescent="0.25">
      <c r="A45" s="192" t="s">
        <v>622</v>
      </c>
      <c r="B45" s="264">
        <v>1817300.63</v>
      </c>
      <c r="C45" s="264">
        <v>26682363.48</v>
      </c>
      <c r="D45" s="265">
        <v>28499664.109999999</v>
      </c>
      <c r="E45" s="264">
        <v>23021249.699999999</v>
      </c>
      <c r="F45" s="264">
        <v>23021249.699999999</v>
      </c>
      <c r="G45" s="70">
        <f t="shared" si="1"/>
        <v>5478414.4100000001</v>
      </c>
    </row>
    <row r="46" spans="1:7" s="190" customFormat="1" x14ac:dyDescent="0.25">
      <c r="A46" s="192" t="s">
        <v>623</v>
      </c>
      <c r="B46" s="264">
        <v>267697.43</v>
      </c>
      <c r="C46" s="264">
        <v>1449.23</v>
      </c>
      <c r="D46" s="265">
        <v>269146.65999999997</v>
      </c>
      <c r="E46" s="264">
        <v>185325.9</v>
      </c>
      <c r="F46" s="264">
        <v>183240.9</v>
      </c>
      <c r="G46" s="70">
        <f t="shared" si="1"/>
        <v>83820.75999999998</v>
      </c>
    </row>
    <row r="47" spans="1:7" s="190" customFormat="1" x14ac:dyDescent="0.25">
      <c r="A47" s="192" t="s">
        <v>624</v>
      </c>
      <c r="B47" s="264">
        <v>1019546.03</v>
      </c>
      <c r="C47" s="264">
        <v>-144063.25</v>
      </c>
      <c r="D47" s="265">
        <v>875482.78</v>
      </c>
      <c r="E47" s="264">
        <v>619894.14</v>
      </c>
      <c r="F47" s="264">
        <v>605288.14</v>
      </c>
      <c r="G47" s="70">
        <f t="shared" si="1"/>
        <v>255588.64</v>
      </c>
    </row>
    <row r="48" spans="1:7" x14ac:dyDescent="0.25">
      <c r="A48" s="26" t="s">
        <v>150</v>
      </c>
      <c r="B48" s="44"/>
      <c r="C48" s="44"/>
      <c r="D48" s="44"/>
      <c r="E48" s="44"/>
      <c r="F48" s="44"/>
      <c r="G48" s="44"/>
    </row>
    <row r="49" spans="1:7" x14ac:dyDescent="0.25">
      <c r="A49" s="150" t="s">
        <v>383</v>
      </c>
      <c r="B49" s="4">
        <f t="shared" ref="B49:G49" si="2">SUM(B50:B63)</f>
        <v>49000000</v>
      </c>
      <c r="C49" s="4">
        <f t="shared" si="2"/>
        <v>100542539.94</v>
      </c>
      <c r="D49" s="4">
        <f t="shared" si="2"/>
        <v>100542539.94</v>
      </c>
      <c r="E49" s="4">
        <f t="shared" si="2"/>
        <v>67197109.739999995</v>
      </c>
      <c r="F49" s="4">
        <f t="shared" si="2"/>
        <v>67065433.060000002</v>
      </c>
      <c r="G49" s="4">
        <f t="shared" si="2"/>
        <v>33345430.199999996</v>
      </c>
    </row>
    <row r="50" spans="1:7" x14ac:dyDescent="0.25">
      <c r="A50" s="267" t="s">
        <v>595</v>
      </c>
      <c r="B50" s="202">
        <v>0</v>
      </c>
      <c r="C50" s="270">
        <v>156000</v>
      </c>
      <c r="D50" s="271">
        <v>156000</v>
      </c>
      <c r="E50" s="269">
        <v>117000</v>
      </c>
      <c r="F50" s="268">
        <v>117000</v>
      </c>
      <c r="G50" s="70">
        <f t="shared" ref="G50:G63" si="3">D50-E50</f>
        <v>39000</v>
      </c>
    </row>
    <row r="51" spans="1:7" s="193" customFormat="1" x14ac:dyDescent="0.25">
      <c r="A51" s="267" t="s">
        <v>596</v>
      </c>
      <c r="B51" s="202">
        <v>0</v>
      </c>
      <c r="C51" s="270">
        <v>5400</v>
      </c>
      <c r="D51" s="271">
        <v>5400</v>
      </c>
      <c r="E51" s="269">
        <v>1035.3</v>
      </c>
      <c r="F51" s="268">
        <v>1035.3</v>
      </c>
      <c r="G51" s="70">
        <f t="shared" si="3"/>
        <v>4364.7</v>
      </c>
    </row>
    <row r="52" spans="1:7" s="193" customFormat="1" x14ac:dyDescent="0.25">
      <c r="A52" s="267" t="s">
        <v>598</v>
      </c>
      <c r="B52" s="202">
        <v>11345000</v>
      </c>
      <c r="C52" s="270">
        <v>13338000</v>
      </c>
      <c r="D52" s="271">
        <v>13338000</v>
      </c>
      <c r="E52" s="269">
        <v>9108159.0800000001</v>
      </c>
      <c r="F52" s="268">
        <v>9100769.0800000001</v>
      </c>
      <c r="G52" s="70">
        <f t="shared" si="3"/>
        <v>4229840.92</v>
      </c>
    </row>
    <row r="53" spans="1:7" s="193" customFormat="1" x14ac:dyDescent="0.25">
      <c r="A53" s="267" t="s">
        <v>599</v>
      </c>
      <c r="B53" s="202">
        <v>5235800</v>
      </c>
      <c r="C53" s="270">
        <v>5179474.75</v>
      </c>
      <c r="D53" s="271">
        <v>5179474.75</v>
      </c>
      <c r="E53" s="269">
        <v>3004165.1</v>
      </c>
      <c r="F53" s="268">
        <v>2918279.62</v>
      </c>
      <c r="G53" s="70">
        <f t="shared" si="3"/>
        <v>2175309.65</v>
      </c>
    </row>
    <row r="54" spans="1:7" s="193" customFormat="1" x14ac:dyDescent="0.25">
      <c r="A54" s="267" t="s">
        <v>600</v>
      </c>
      <c r="B54" s="202">
        <v>0</v>
      </c>
      <c r="C54" s="270">
        <v>130000</v>
      </c>
      <c r="D54" s="271">
        <v>130000</v>
      </c>
      <c r="E54" s="269">
        <v>112478.51</v>
      </c>
      <c r="F54" s="268">
        <v>112478.51</v>
      </c>
      <c r="G54" s="70">
        <f t="shared" si="3"/>
        <v>17521.490000000005</v>
      </c>
    </row>
    <row r="55" spans="1:7" s="193" customFormat="1" x14ac:dyDescent="0.25">
      <c r="A55" s="267" t="s">
        <v>602</v>
      </c>
      <c r="B55" s="202">
        <v>2569200</v>
      </c>
      <c r="C55" s="270">
        <v>2523924.54</v>
      </c>
      <c r="D55" s="271">
        <v>2523924.54</v>
      </c>
      <c r="E55" s="269">
        <v>2199574.7999999998</v>
      </c>
      <c r="F55" s="268">
        <v>2161173.6</v>
      </c>
      <c r="G55" s="70">
        <f t="shared" si="3"/>
        <v>324349.74000000022</v>
      </c>
    </row>
    <row r="56" spans="1:7" s="193" customFormat="1" x14ac:dyDescent="0.25">
      <c r="A56" s="267" t="s">
        <v>603</v>
      </c>
      <c r="B56" s="202">
        <v>500000</v>
      </c>
      <c r="C56" s="270">
        <v>526764.17000000004</v>
      </c>
      <c r="D56" s="271">
        <v>526764.17000000004</v>
      </c>
      <c r="E56" s="269">
        <v>516882.44</v>
      </c>
      <c r="F56" s="268">
        <v>516882.44</v>
      </c>
      <c r="G56" s="70">
        <f t="shared" si="3"/>
        <v>9881.7300000000396</v>
      </c>
    </row>
    <row r="57" spans="1:7" s="193" customFormat="1" x14ac:dyDescent="0.25">
      <c r="A57" s="267" t="s">
        <v>605</v>
      </c>
      <c r="B57" s="202">
        <v>101000</v>
      </c>
      <c r="C57" s="270">
        <v>169036.94</v>
      </c>
      <c r="D57" s="271">
        <v>169036.94</v>
      </c>
      <c r="E57" s="269">
        <v>90799</v>
      </c>
      <c r="F57" s="268">
        <v>90799</v>
      </c>
      <c r="G57" s="70">
        <f t="shared" si="3"/>
        <v>78237.94</v>
      </c>
    </row>
    <row r="58" spans="1:7" s="193" customFormat="1" x14ac:dyDescent="0.25">
      <c r="A58" s="267" t="s">
        <v>606</v>
      </c>
      <c r="B58" s="202">
        <v>190000</v>
      </c>
      <c r="C58" s="270">
        <v>190391.89</v>
      </c>
      <c r="D58" s="271">
        <v>190391.89</v>
      </c>
      <c r="E58" s="269">
        <v>129215.21</v>
      </c>
      <c r="F58" s="268">
        <v>129215.21</v>
      </c>
      <c r="G58" s="70">
        <f t="shared" si="3"/>
        <v>61176.680000000008</v>
      </c>
    </row>
    <row r="59" spans="1:7" s="193" customFormat="1" x14ac:dyDescent="0.25">
      <c r="A59" s="267" t="s">
        <v>607</v>
      </c>
      <c r="B59" s="202">
        <v>9000</v>
      </c>
      <c r="C59" s="270">
        <v>12625.25</v>
      </c>
      <c r="D59" s="271">
        <v>12625.25</v>
      </c>
      <c r="E59" s="269">
        <v>9000</v>
      </c>
      <c r="F59" s="268">
        <v>9000</v>
      </c>
      <c r="G59" s="70">
        <f t="shared" si="3"/>
        <v>3625.25</v>
      </c>
    </row>
    <row r="60" spans="1:7" s="193" customFormat="1" x14ac:dyDescent="0.25">
      <c r="A60" s="267" t="s">
        <v>608</v>
      </c>
      <c r="B60" s="202">
        <v>2050000</v>
      </c>
      <c r="C60" s="270">
        <v>3377315.46</v>
      </c>
      <c r="D60" s="271">
        <v>3377315.46</v>
      </c>
      <c r="E60" s="269">
        <v>3357315.46</v>
      </c>
      <c r="F60" s="268">
        <v>3357315.46</v>
      </c>
      <c r="G60" s="70">
        <f t="shared" si="3"/>
        <v>20000</v>
      </c>
    </row>
    <row r="61" spans="1:7" s="193" customFormat="1" x14ac:dyDescent="0.25">
      <c r="A61" s="267" t="s">
        <v>612</v>
      </c>
      <c r="B61" s="202">
        <v>0</v>
      </c>
      <c r="C61" s="270">
        <v>2100000</v>
      </c>
      <c r="D61" s="271">
        <v>2100000</v>
      </c>
      <c r="E61" s="269">
        <v>795467.7</v>
      </c>
      <c r="F61" s="268">
        <v>795467.7</v>
      </c>
      <c r="G61" s="70">
        <f t="shared" si="3"/>
        <v>1304532.3</v>
      </c>
    </row>
    <row r="62" spans="1:7" s="260" customFormat="1" x14ac:dyDescent="0.25">
      <c r="A62" s="267" t="s">
        <v>619</v>
      </c>
      <c r="B62" s="202">
        <v>0</v>
      </c>
      <c r="C62" s="270">
        <v>173450</v>
      </c>
      <c r="D62" s="271">
        <v>173450</v>
      </c>
      <c r="E62" s="269">
        <v>133180.82999999999</v>
      </c>
      <c r="F62" s="268">
        <v>133180.82999999999</v>
      </c>
      <c r="G62" s="70">
        <f t="shared" si="3"/>
        <v>40269.170000000013</v>
      </c>
    </row>
    <row r="63" spans="1:7" s="193" customFormat="1" x14ac:dyDescent="0.25">
      <c r="A63" s="267" t="s">
        <v>622</v>
      </c>
      <c r="B63" s="202">
        <v>27000000</v>
      </c>
      <c r="C63" s="270">
        <v>72660156.939999998</v>
      </c>
      <c r="D63" s="271">
        <v>72660156.939999998</v>
      </c>
      <c r="E63" s="269">
        <v>47622836.310000002</v>
      </c>
      <c r="F63" s="268">
        <v>47622836.310000002</v>
      </c>
      <c r="G63" s="70">
        <f t="shared" si="3"/>
        <v>25037320.629999995</v>
      </c>
    </row>
    <row r="64" spans="1:7" x14ac:dyDescent="0.25">
      <c r="A64" s="26" t="s">
        <v>150</v>
      </c>
      <c r="B64" s="44"/>
      <c r="C64" s="44"/>
      <c r="D64" s="44"/>
      <c r="E64" s="44"/>
      <c r="F64" s="44"/>
      <c r="G64" s="44"/>
    </row>
    <row r="65" spans="1:7" x14ac:dyDescent="0.25">
      <c r="A65" s="3" t="s">
        <v>379</v>
      </c>
      <c r="B65" s="4">
        <f t="shared" ref="B65:G65" si="4">SUM(B49,B9)</f>
        <v>155412090</v>
      </c>
      <c r="C65" s="4">
        <f t="shared" si="4"/>
        <v>167442647.97</v>
      </c>
      <c r="D65" s="4">
        <f t="shared" si="4"/>
        <v>273854737.97000003</v>
      </c>
      <c r="E65" s="4">
        <f t="shared" si="4"/>
        <v>197957271.67000002</v>
      </c>
      <c r="F65" s="4">
        <f t="shared" si="4"/>
        <v>197111879.39000002</v>
      </c>
      <c r="G65" s="4">
        <f t="shared" si="4"/>
        <v>75897466.299999982</v>
      </c>
    </row>
    <row r="66" spans="1:7" x14ac:dyDescent="0.25">
      <c r="A66" s="50"/>
      <c r="B66" s="50"/>
      <c r="C66" s="50"/>
      <c r="D66" s="50"/>
      <c r="E66" s="50"/>
      <c r="F66" s="50"/>
      <c r="G66" s="50"/>
    </row>
  </sheetData>
  <mergeCells count="4">
    <mergeCell ref="A7:A8"/>
    <mergeCell ref="B7:F7"/>
    <mergeCell ref="G7:G8"/>
    <mergeCell ref="A1:G1"/>
  </mergeCells>
  <dataValidations disablePrompts="1" count="1">
    <dataValidation type="decimal" allowBlank="1" showInputMessage="1" showErrorMessage="1" sqref="B48:G49 B9:G9 B64:G6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4:G65 B9:G9 G10:G47 B48:G49 G50 G51:G63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8"/>
  <sheetViews>
    <sheetView showGridLines="0" topLeftCell="A7" zoomScale="75" zoomScaleNormal="75" workbookViewId="0">
      <selection activeCell="C27" activeCellId="2" sqref="C10 C19 C27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340" t="s">
        <v>384</v>
      </c>
      <c r="B1" s="341"/>
      <c r="C1" s="341"/>
      <c r="D1" s="341"/>
      <c r="E1" s="341"/>
      <c r="F1" s="341"/>
      <c r="G1" s="341"/>
    </row>
    <row r="2" spans="1:7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x14ac:dyDescent="0.25">
      <c r="A3" s="103" t="s">
        <v>385</v>
      </c>
      <c r="B3" s="104"/>
      <c r="C3" s="104"/>
      <c r="D3" s="104"/>
      <c r="E3" s="104"/>
      <c r="F3" s="104"/>
      <c r="G3" s="105"/>
    </row>
    <row r="4" spans="1:7" x14ac:dyDescent="0.25">
      <c r="A4" s="103" t="s">
        <v>386</v>
      </c>
      <c r="B4" s="104"/>
      <c r="C4" s="104"/>
      <c r="D4" s="104"/>
      <c r="E4" s="104"/>
      <c r="F4" s="104"/>
      <c r="G4" s="105"/>
    </row>
    <row r="5" spans="1:7" x14ac:dyDescent="0.25">
      <c r="A5" s="103" t="str">
        <f>'Formato 3'!A4</f>
        <v>Del 1 de Enero al 30 de Septiembre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ht="15.75" customHeight="1" x14ac:dyDescent="0.25">
      <c r="A7" s="329" t="s">
        <v>4</v>
      </c>
      <c r="B7" s="337" t="s">
        <v>298</v>
      </c>
      <c r="C7" s="338"/>
      <c r="D7" s="338"/>
      <c r="E7" s="338"/>
      <c r="F7" s="339"/>
      <c r="G7" s="333" t="s">
        <v>387</v>
      </c>
    </row>
    <row r="8" spans="1:7" ht="30" x14ac:dyDescent="0.25">
      <c r="A8" s="330"/>
      <c r="B8" s="20" t="s">
        <v>300</v>
      </c>
      <c r="C8" s="7" t="s">
        <v>388</v>
      </c>
      <c r="D8" s="20" t="s">
        <v>302</v>
      </c>
      <c r="E8" s="20" t="s">
        <v>186</v>
      </c>
      <c r="F8" s="27" t="s">
        <v>203</v>
      </c>
      <c r="G8" s="332"/>
    </row>
    <row r="9" spans="1:7" ht="16.5" customHeight="1" x14ac:dyDescent="0.25">
      <c r="A9" s="21" t="s">
        <v>389</v>
      </c>
      <c r="B9" s="4">
        <v>106412090</v>
      </c>
      <c r="C9" s="4">
        <v>66900108.030000009</v>
      </c>
      <c r="D9" s="4">
        <v>173312198.03</v>
      </c>
      <c r="E9" s="4">
        <v>130760161.93000001</v>
      </c>
      <c r="F9" s="4">
        <v>130046446.33</v>
      </c>
      <c r="G9" s="188">
        <f>G10+G19+G27+G37</f>
        <v>42552036.100000001</v>
      </c>
    </row>
    <row r="10" spans="1:7" ht="15" customHeight="1" x14ac:dyDescent="0.25">
      <c r="A10" s="53" t="s">
        <v>390</v>
      </c>
      <c r="B10" s="42">
        <f t="shared" ref="B10:G10" si="0">SUM(B11:B18)</f>
        <v>65171099.299999997</v>
      </c>
      <c r="C10" s="42">
        <f t="shared" si="0"/>
        <v>31742869.390000001</v>
      </c>
      <c r="D10" s="42">
        <f t="shared" si="0"/>
        <v>96913968.689999998</v>
      </c>
      <c r="E10" s="42">
        <f t="shared" si="0"/>
        <v>74711902.920000002</v>
      </c>
      <c r="F10" s="42">
        <f t="shared" si="0"/>
        <v>74488412.829999998</v>
      </c>
      <c r="G10" s="187">
        <f t="shared" si="0"/>
        <v>22202065.77</v>
      </c>
    </row>
    <row r="11" spans="1:7" x14ac:dyDescent="0.25">
      <c r="A11" s="72" t="s">
        <v>391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187">
        <f>D11-E11</f>
        <v>0</v>
      </c>
    </row>
    <row r="12" spans="1:7" x14ac:dyDescent="0.25">
      <c r="A12" s="72" t="s">
        <v>392</v>
      </c>
      <c r="B12" s="273">
        <v>556648.53</v>
      </c>
      <c r="C12" s="273">
        <v>-49225.08</v>
      </c>
      <c r="D12" s="272">
        <v>507423.45</v>
      </c>
      <c r="E12" s="273">
        <v>305875.03999999998</v>
      </c>
      <c r="F12" s="273">
        <v>294643.03999999998</v>
      </c>
      <c r="G12" s="187">
        <f t="shared" ref="G12:G35" si="1">D12-E12</f>
        <v>201548.41000000003</v>
      </c>
    </row>
    <row r="13" spans="1:7" x14ac:dyDescent="0.25">
      <c r="A13" s="72" t="s">
        <v>393</v>
      </c>
      <c r="B13" s="273">
        <v>21080532.809999999</v>
      </c>
      <c r="C13" s="273">
        <v>13859646.119999999</v>
      </c>
      <c r="D13" s="272">
        <v>34940178.93</v>
      </c>
      <c r="E13" s="273">
        <v>25056830.32</v>
      </c>
      <c r="F13" s="273">
        <v>25028337.710000001</v>
      </c>
      <c r="G13" s="187">
        <f t="shared" si="1"/>
        <v>9883348.6099999994</v>
      </c>
    </row>
    <row r="14" spans="1:7" x14ac:dyDescent="0.25">
      <c r="A14" s="72" t="s">
        <v>394</v>
      </c>
      <c r="B14" s="42">
        <v>0</v>
      </c>
      <c r="C14" s="42">
        <v>0</v>
      </c>
      <c r="D14" s="42">
        <v>0</v>
      </c>
      <c r="E14" s="42">
        <v>0</v>
      </c>
      <c r="F14" s="42">
        <v>0</v>
      </c>
      <c r="G14" s="187">
        <f t="shared" si="1"/>
        <v>0</v>
      </c>
    </row>
    <row r="15" spans="1:7" x14ac:dyDescent="0.25">
      <c r="A15" s="72" t="s">
        <v>395</v>
      </c>
      <c r="B15" s="273">
        <v>10383368.359999999</v>
      </c>
      <c r="C15" s="273">
        <v>395404.45</v>
      </c>
      <c r="D15" s="272">
        <v>10778772.809999999</v>
      </c>
      <c r="E15" s="273">
        <v>9223156.0299999993</v>
      </c>
      <c r="F15" s="273">
        <v>9208045.1799999997</v>
      </c>
      <c r="G15" s="187">
        <f t="shared" si="1"/>
        <v>1555616.7799999993</v>
      </c>
    </row>
    <row r="16" spans="1:7" x14ac:dyDescent="0.25">
      <c r="A16" s="72" t="s">
        <v>396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187">
        <f t="shared" si="1"/>
        <v>0</v>
      </c>
    </row>
    <row r="17" spans="1:7" x14ac:dyDescent="0.25">
      <c r="A17" s="72" t="s">
        <v>397</v>
      </c>
      <c r="B17" s="273">
        <v>14817682.689999999</v>
      </c>
      <c r="C17" s="273">
        <v>-1833497.76</v>
      </c>
      <c r="D17" s="272">
        <v>12984184.93</v>
      </c>
      <c r="E17" s="273">
        <v>9345455.9900000002</v>
      </c>
      <c r="F17" s="273">
        <v>9336206.25</v>
      </c>
      <c r="G17" s="187">
        <f t="shared" si="1"/>
        <v>3638728.9399999995</v>
      </c>
    </row>
    <row r="18" spans="1:7" x14ac:dyDescent="0.25">
      <c r="A18" s="72" t="s">
        <v>398</v>
      </c>
      <c r="B18" s="273">
        <v>18332866.91</v>
      </c>
      <c r="C18" s="273">
        <v>19370541.66</v>
      </c>
      <c r="D18" s="272">
        <v>37703408.57</v>
      </c>
      <c r="E18" s="273">
        <v>30780585.539999999</v>
      </c>
      <c r="F18" s="273">
        <v>30621180.649999999</v>
      </c>
      <c r="G18" s="187">
        <f t="shared" si="1"/>
        <v>6922823.0300000012</v>
      </c>
    </row>
    <row r="19" spans="1:7" x14ac:dyDescent="0.25">
      <c r="A19" s="53" t="s">
        <v>399</v>
      </c>
      <c r="B19" s="42">
        <f>SUM(B20:B26)</f>
        <v>40096963.730000004</v>
      </c>
      <c r="C19" s="42">
        <f t="shared" ref="C19:F19" si="2">SUM(C20:C26)</f>
        <v>34967976.180000007</v>
      </c>
      <c r="D19" s="42">
        <f t="shared" si="2"/>
        <v>75064939.909999996</v>
      </c>
      <c r="E19" s="42">
        <f t="shared" si="2"/>
        <v>55051798.07</v>
      </c>
      <c r="F19" s="42">
        <f t="shared" si="2"/>
        <v>54561572.560000002</v>
      </c>
      <c r="G19" s="187">
        <f>SUM(G20:G26)</f>
        <v>20013141.839999996</v>
      </c>
    </row>
    <row r="20" spans="1:7" x14ac:dyDescent="0.25">
      <c r="A20" s="72" t="s">
        <v>400</v>
      </c>
      <c r="B20" s="275">
        <v>5354511.5599999996</v>
      </c>
      <c r="C20" s="275">
        <v>483470.76</v>
      </c>
      <c r="D20" s="274">
        <v>5837982.3199999994</v>
      </c>
      <c r="E20" s="275">
        <v>4019159.05</v>
      </c>
      <c r="F20" s="275">
        <v>4018289.05</v>
      </c>
      <c r="G20" s="187">
        <f t="shared" si="1"/>
        <v>1818823.2699999996</v>
      </c>
    </row>
    <row r="21" spans="1:7" x14ac:dyDescent="0.25">
      <c r="A21" s="72" t="s">
        <v>401</v>
      </c>
      <c r="B21" s="275">
        <v>27871617.34</v>
      </c>
      <c r="C21" s="275">
        <v>35404181.189999998</v>
      </c>
      <c r="D21" s="274">
        <v>63275798.530000001</v>
      </c>
      <c r="E21" s="275">
        <v>46812424.030000001</v>
      </c>
      <c r="F21" s="275">
        <v>46375335.990000002</v>
      </c>
      <c r="G21" s="187">
        <f t="shared" si="1"/>
        <v>16463374.5</v>
      </c>
    </row>
    <row r="22" spans="1:7" x14ac:dyDescent="0.25">
      <c r="A22" s="72" t="s">
        <v>402</v>
      </c>
      <c r="B22" s="275">
        <v>377324.79</v>
      </c>
      <c r="C22" s="275">
        <v>-58303.94</v>
      </c>
      <c r="D22" s="274">
        <v>319020.84999999998</v>
      </c>
      <c r="E22" s="275">
        <v>216991.2</v>
      </c>
      <c r="F22" s="275">
        <v>216991.2</v>
      </c>
      <c r="G22" s="187">
        <f t="shared" si="1"/>
        <v>102029.64999999997</v>
      </c>
    </row>
    <row r="23" spans="1:7" x14ac:dyDescent="0.25">
      <c r="A23" s="72" t="s">
        <v>403</v>
      </c>
      <c r="B23" s="275">
        <v>3280197.43</v>
      </c>
      <c r="C23" s="275">
        <v>-165422.51</v>
      </c>
      <c r="D23" s="274">
        <v>3114774.92</v>
      </c>
      <c r="E23" s="275">
        <v>2212467.77</v>
      </c>
      <c r="F23" s="275">
        <v>2174746.31</v>
      </c>
      <c r="G23" s="187">
        <f t="shared" si="1"/>
        <v>902307.14999999991</v>
      </c>
    </row>
    <row r="24" spans="1:7" x14ac:dyDescent="0.25">
      <c r="A24" s="72" t="s">
        <v>404</v>
      </c>
      <c r="B24" s="275">
        <v>2191959.9500000002</v>
      </c>
      <c r="C24" s="275">
        <v>-628644.68999999994</v>
      </c>
      <c r="D24" s="274">
        <v>1563315.2600000002</v>
      </c>
      <c r="E24" s="275">
        <v>1185605.4099999999</v>
      </c>
      <c r="F24" s="275">
        <v>1171059.3999999999</v>
      </c>
      <c r="G24" s="187">
        <f t="shared" si="1"/>
        <v>377709.85000000033</v>
      </c>
    </row>
    <row r="25" spans="1:7" x14ac:dyDescent="0.25">
      <c r="A25" s="72" t="s">
        <v>405</v>
      </c>
      <c r="B25" s="275">
        <v>939142.34</v>
      </c>
      <c r="C25" s="275">
        <v>-33017.08</v>
      </c>
      <c r="D25" s="274">
        <v>906125.26</v>
      </c>
      <c r="E25" s="275">
        <v>582914.56000000006</v>
      </c>
      <c r="F25" s="275">
        <v>582914.56000000006</v>
      </c>
      <c r="G25" s="187">
        <f t="shared" si="1"/>
        <v>323210.69999999995</v>
      </c>
    </row>
    <row r="26" spans="1:7" x14ac:dyDescent="0.25">
      <c r="A26" s="72" t="s">
        <v>406</v>
      </c>
      <c r="B26" s="275">
        <v>82210.320000000007</v>
      </c>
      <c r="C26" s="275">
        <v>-34287.550000000003</v>
      </c>
      <c r="D26" s="274">
        <v>47922.770000000004</v>
      </c>
      <c r="E26" s="275">
        <v>22236.05</v>
      </c>
      <c r="F26" s="275">
        <v>22236.05</v>
      </c>
      <c r="G26" s="187">
        <f t="shared" si="1"/>
        <v>25686.720000000005</v>
      </c>
    </row>
    <row r="27" spans="1:7" x14ac:dyDescent="0.25">
      <c r="A27" s="53" t="s">
        <v>407</v>
      </c>
      <c r="B27" s="42">
        <f>SUM(B28:B36)</f>
        <v>1144026.9700000002</v>
      </c>
      <c r="C27" s="42">
        <f t="shared" ref="C27:F27" si="3">SUM(C28:C36)</f>
        <v>189262.46</v>
      </c>
      <c r="D27" s="42">
        <f t="shared" si="3"/>
        <v>1333289.4300000002</v>
      </c>
      <c r="E27" s="42">
        <f t="shared" si="3"/>
        <v>996460.94</v>
      </c>
      <c r="F27" s="42">
        <f t="shared" si="3"/>
        <v>996460.94</v>
      </c>
      <c r="G27" s="187">
        <f>SUM(G28:G36)</f>
        <v>336828.49000000011</v>
      </c>
    </row>
    <row r="28" spans="1:7" x14ac:dyDescent="0.25">
      <c r="A28" s="74" t="s">
        <v>408</v>
      </c>
      <c r="B28" s="277">
        <v>1057928.8700000001</v>
      </c>
      <c r="C28" s="277">
        <v>194204.43</v>
      </c>
      <c r="D28" s="276">
        <v>1252133.3</v>
      </c>
      <c r="E28" s="277">
        <v>939729.21</v>
      </c>
      <c r="F28" s="277">
        <v>939729.21</v>
      </c>
      <c r="G28" s="187">
        <f t="shared" si="1"/>
        <v>312404.09000000008</v>
      </c>
    </row>
    <row r="29" spans="1:7" x14ac:dyDescent="0.25">
      <c r="A29" s="72" t="s">
        <v>409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187">
        <f t="shared" si="1"/>
        <v>0</v>
      </c>
    </row>
    <row r="30" spans="1:7" x14ac:dyDescent="0.25">
      <c r="A30" s="72" t="s">
        <v>410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187">
        <f t="shared" si="1"/>
        <v>0</v>
      </c>
    </row>
    <row r="31" spans="1:7" x14ac:dyDescent="0.25">
      <c r="A31" s="72" t="s">
        <v>411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187">
        <f t="shared" si="1"/>
        <v>0</v>
      </c>
    </row>
    <row r="32" spans="1:7" x14ac:dyDescent="0.25">
      <c r="A32" s="72" t="s">
        <v>412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187">
        <f t="shared" si="1"/>
        <v>0</v>
      </c>
    </row>
    <row r="33" spans="1:7" ht="14.45" customHeight="1" x14ac:dyDescent="0.25">
      <c r="A33" s="72" t="s">
        <v>413</v>
      </c>
      <c r="B33" s="42">
        <v>0</v>
      </c>
      <c r="C33" s="42">
        <v>0</v>
      </c>
      <c r="D33" s="42">
        <v>0</v>
      </c>
      <c r="E33" s="42">
        <v>0</v>
      </c>
      <c r="F33" s="42">
        <v>0</v>
      </c>
      <c r="G33" s="187">
        <f t="shared" si="1"/>
        <v>0</v>
      </c>
    </row>
    <row r="34" spans="1:7" ht="14.45" customHeight="1" x14ac:dyDescent="0.25">
      <c r="A34" s="72" t="s">
        <v>414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  <c r="G34" s="187">
        <f t="shared" si="1"/>
        <v>0</v>
      </c>
    </row>
    <row r="35" spans="1:7" ht="14.45" customHeight="1" x14ac:dyDescent="0.25">
      <c r="A35" s="72" t="s">
        <v>415</v>
      </c>
      <c r="B35" s="277">
        <v>86098.1</v>
      </c>
      <c r="C35" s="277">
        <v>-4941.97</v>
      </c>
      <c r="D35" s="276">
        <v>81156.13</v>
      </c>
      <c r="E35" s="277">
        <v>56731.73</v>
      </c>
      <c r="F35" s="277">
        <v>56731.73</v>
      </c>
      <c r="G35" s="187">
        <f t="shared" si="1"/>
        <v>24424.400000000001</v>
      </c>
    </row>
    <row r="36" spans="1:7" ht="14.45" customHeight="1" x14ac:dyDescent="0.25">
      <c r="A36" s="72" t="s">
        <v>416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187">
        <v>0</v>
      </c>
    </row>
    <row r="37" spans="1:7" ht="14.45" customHeight="1" x14ac:dyDescent="0.25">
      <c r="A37" s="54" t="s">
        <v>417</v>
      </c>
      <c r="B37" s="42">
        <f>SUM(B38:B41)</f>
        <v>0</v>
      </c>
      <c r="C37" s="42">
        <f t="shared" ref="C37:F37" si="4">SUM(C38:C41)</f>
        <v>0</v>
      </c>
      <c r="D37" s="42">
        <f t="shared" si="4"/>
        <v>0</v>
      </c>
      <c r="E37" s="42">
        <f t="shared" si="4"/>
        <v>0</v>
      </c>
      <c r="F37" s="42">
        <f t="shared" si="4"/>
        <v>0</v>
      </c>
      <c r="G37" s="187">
        <f>SUM(G38:G41)</f>
        <v>0</v>
      </c>
    </row>
    <row r="38" spans="1:7" x14ac:dyDescent="0.25">
      <c r="A38" s="74" t="s">
        <v>418</v>
      </c>
      <c r="B38" s="42">
        <v>0</v>
      </c>
      <c r="C38" s="42">
        <v>0</v>
      </c>
      <c r="D38" s="42">
        <f t="shared" ref="D38:D41" si="5">B38+C38</f>
        <v>0</v>
      </c>
      <c r="E38" s="42">
        <v>0</v>
      </c>
      <c r="F38" s="42">
        <v>0</v>
      </c>
      <c r="G38" s="187">
        <f t="shared" ref="G38:G41" si="6">D38-E38</f>
        <v>0</v>
      </c>
    </row>
    <row r="39" spans="1:7" ht="30" x14ac:dyDescent="0.25">
      <c r="A39" s="74" t="s">
        <v>419</v>
      </c>
      <c r="B39" s="42">
        <v>0</v>
      </c>
      <c r="C39" s="42">
        <v>0</v>
      </c>
      <c r="D39" s="42">
        <f t="shared" si="5"/>
        <v>0</v>
      </c>
      <c r="E39" s="42">
        <v>0</v>
      </c>
      <c r="F39" s="42">
        <v>0</v>
      </c>
      <c r="G39" s="187">
        <f t="shared" si="6"/>
        <v>0</v>
      </c>
    </row>
    <row r="40" spans="1:7" x14ac:dyDescent="0.25">
      <c r="A40" s="74" t="s">
        <v>420</v>
      </c>
      <c r="B40" s="42">
        <v>0</v>
      </c>
      <c r="C40" s="42">
        <v>0</v>
      </c>
      <c r="D40" s="42">
        <f t="shared" si="5"/>
        <v>0</v>
      </c>
      <c r="E40" s="42">
        <v>0</v>
      </c>
      <c r="F40" s="42">
        <v>0</v>
      </c>
      <c r="G40" s="187">
        <f t="shared" si="6"/>
        <v>0</v>
      </c>
    </row>
    <row r="41" spans="1:7" x14ac:dyDescent="0.25">
      <c r="A41" s="74" t="s">
        <v>421</v>
      </c>
      <c r="B41" s="42">
        <v>0</v>
      </c>
      <c r="C41" s="42">
        <v>0</v>
      </c>
      <c r="D41" s="42">
        <f t="shared" si="5"/>
        <v>0</v>
      </c>
      <c r="E41" s="42">
        <v>0</v>
      </c>
      <c r="F41" s="42">
        <v>0</v>
      </c>
      <c r="G41" s="187">
        <f t="shared" si="6"/>
        <v>0</v>
      </c>
    </row>
    <row r="42" spans="1:7" x14ac:dyDescent="0.25">
      <c r="A42" s="74"/>
      <c r="B42" s="85"/>
      <c r="C42" s="85"/>
      <c r="D42" s="85"/>
      <c r="E42" s="85"/>
      <c r="F42" s="85"/>
      <c r="G42" s="187"/>
    </row>
    <row r="43" spans="1:7" x14ac:dyDescent="0.25">
      <c r="A43" s="3" t="s">
        <v>422</v>
      </c>
      <c r="B43" s="4">
        <f>SUM(B44,B53,B61,B71)</f>
        <v>49000000</v>
      </c>
      <c r="C43" s="4">
        <f t="shared" ref="C43:F43" si="7">SUM(C44,C53,C61,C71)</f>
        <v>51542539.940000005</v>
      </c>
      <c r="D43" s="4">
        <f t="shared" si="7"/>
        <v>100542539.94000001</v>
      </c>
      <c r="E43" s="4">
        <f t="shared" si="7"/>
        <v>67197109.739999995</v>
      </c>
      <c r="F43" s="4">
        <f t="shared" si="7"/>
        <v>67065433.059999995</v>
      </c>
      <c r="G43" s="189">
        <f>SUM(G44+G53+G61+G71)</f>
        <v>33345430.20000001</v>
      </c>
    </row>
    <row r="44" spans="1:7" x14ac:dyDescent="0.25">
      <c r="A44" s="53" t="s">
        <v>390</v>
      </c>
      <c r="B44" s="42">
        <f>SUM(B45:B52)</f>
        <v>5235800</v>
      </c>
      <c r="C44" s="42">
        <f t="shared" ref="C44:F44" si="8">SUM(C45:C52)</f>
        <v>77574.75</v>
      </c>
      <c r="D44" s="42">
        <f t="shared" si="8"/>
        <v>5313374.75</v>
      </c>
      <c r="E44" s="42">
        <f t="shared" si="8"/>
        <v>3117678.9099999997</v>
      </c>
      <c r="F44" s="42">
        <f t="shared" si="8"/>
        <v>3031793.4299999997</v>
      </c>
      <c r="G44" s="187">
        <f>SUM(G45:G52)</f>
        <v>2195695.8400000003</v>
      </c>
    </row>
    <row r="45" spans="1:7" x14ac:dyDescent="0.25">
      <c r="A45" s="74" t="s">
        <v>391</v>
      </c>
      <c r="B45" s="42">
        <v>0</v>
      </c>
      <c r="C45" s="42">
        <v>0</v>
      </c>
      <c r="D45" s="42">
        <v>0</v>
      </c>
      <c r="E45" s="42">
        <v>0</v>
      </c>
      <c r="F45" s="42">
        <v>0</v>
      </c>
      <c r="G45" s="187">
        <f t="shared" ref="G45:G75" si="9">D45-E45</f>
        <v>0</v>
      </c>
    </row>
    <row r="46" spans="1:7" x14ac:dyDescent="0.25">
      <c r="A46" s="74" t="s">
        <v>392</v>
      </c>
      <c r="B46" s="42">
        <v>0</v>
      </c>
      <c r="C46" s="42">
        <v>0</v>
      </c>
      <c r="D46" s="42">
        <v>0</v>
      </c>
      <c r="E46" s="42">
        <v>0</v>
      </c>
      <c r="F46" s="42">
        <v>0</v>
      </c>
      <c r="G46" s="187">
        <f t="shared" si="9"/>
        <v>0</v>
      </c>
    </row>
    <row r="47" spans="1:7" x14ac:dyDescent="0.25">
      <c r="A47" s="74" t="s">
        <v>393</v>
      </c>
      <c r="B47" s="42">
        <v>0</v>
      </c>
      <c r="C47" s="279">
        <v>2000</v>
      </c>
      <c r="D47" s="278">
        <v>2000</v>
      </c>
      <c r="E47" s="42">
        <v>0</v>
      </c>
      <c r="F47" s="42">
        <v>0</v>
      </c>
      <c r="G47" s="187">
        <f t="shared" si="9"/>
        <v>2000</v>
      </c>
    </row>
    <row r="48" spans="1:7" x14ac:dyDescent="0.25">
      <c r="A48" s="74" t="s">
        <v>394</v>
      </c>
      <c r="B48" s="42">
        <v>0</v>
      </c>
      <c r="C48" s="42">
        <v>0</v>
      </c>
      <c r="D48" s="42">
        <v>0</v>
      </c>
      <c r="E48" s="42">
        <v>0</v>
      </c>
      <c r="F48" s="42">
        <v>0</v>
      </c>
      <c r="G48" s="187">
        <f t="shared" si="9"/>
        <v>0</v>
      </c>
    </row>
    <row r="49" spans="1:7" x14ac:dyDescent="0.25">
      <c r="A49" s="74" t="s">
        <v>395</v>
      </c>
      <c r="B49" s="42">
        <v>0</v>
      </c>
      <c r="C49" s="279">
        <v>1900</v>
      </c>
      <c r="D49" s="278">
        <v>1900</v>
      </c>
      <c r="E49" s="279">
        <v>1035.3</v>
      </c>
      <c r="F49" s="279">
        <v>1035.3</v>
      </c>
      <c r="G49" s="187">
        <f t="shared" si="9"/>
        <v>864.7</v>
      </c>
    </row>
    <row r="50" spans="1:7" x14ac:dyDescent="0.25">
      <c r="A50" s="74" t="s">
        <v>396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187">
        <f t="shared" si="9"/>
        <v>0</v>
      </c>
    </row>
    <row r="51" spans="1:7" x14ac:dyDescent="0.25">
      <c r="A51" s="74" t="s">
        <v>397</v>
      </c>
      <c r="B51" s="279">
        <v>5235800</v>
      </c>
      <c r="C51" s="279">
        <v>73674.75</v>
      </c>
      <c r="D51" s="278">
        <v>5309474.75</v>
      </c>
      <c r="E51" s="279">
        <v>3116643.61</v>
      </c>
      <c r="F51" s="42">
        <v>3030758.13</v>
      </c>
      <c r="G51" s="187">
        <f t="shared" si="9"/>
        <v>2192831.14</v>
      </c>
    </row>
    <row r="52" spans="1:7" x14ac:dyDescent="0.25">
      <c r="A52" s="74" t="s">
        <v>398</v>
      </c>
      <c r="B52" s="278">
        <v>0</v>
      </c>
      <c r="C52" s="278">
        <v>0</v>
      </c>
      <c r="D52" s="278">
        <v>0</v>
      </c>
      <c r="E52" s="278">
        <v>0</v>
      </c>
      <c r="F52" s="278">
        <v>0</v>
      </c>
      <c r="G52" s="187">
        <f t="shared" si="9"/>
        <v>0</v>
      </c>
    </row>
    <row r="53" spans="1:7" x14ac:dyDescent="0.25">
      <c r="A53" s="53" t="s">
        <v>399</v>
      </c>
      <c r="B53" s="42">
        <f>SUM(B54:B60)</f>
        <v>43764200</v>
      </c>
      <c r="C53" s="42">
        <f t="shared" ref="C53:F53" si="10">SUM(C54:C60)</f>
        <v>51464965.190000005</v>
      </c>
      <c r="D53" s="42">
        <f t="shared" si="10"/>
        <v>95229165.190000013</v>
      </c>
      <c r="E53" s="42">
        <f t="shared" si="10"/>
        <v>64079430.829999998</v>
      </c>
      <c r="F53" s="42">
        <f t="shared" si="10"/>
        <v>64033639.629999995</v>
      </c>
      <c r="G53" s="187">
        <f>SUM(G54:G59)</f>
        <v>31149734.360000011</v>
      </c>
    </row>
    <row r="54" spans="1:7" x14ac:dyDescent="0.25">
      <c r="A54" s="74" t="s">
        <v>400</v>
      </c>
      <c r="B54" s="281">
        <v>500000</v>
      </c>
      <c r="C54" s="281">
        <v>26764.17</v>
      </c>
      <c r="D54" s="280">
        <v>526764.17000000004</v>
      </c>
      <c r="E54" s="281">
        <v>516882.44</v>
      </c>
      <c r="F54" s="282">
        <v>516882.44</v>
      </c>
      <c r="G54" s="187">
        <f t="shared" si="9"/>
        <v>9881.7300000000396</v>
      </c>
    </row>
    <row r="55" spans="1:7" x14ac:dyDescent="0.25">
      <c r="A55" s="74" t="s">
        <v>401</v>
      </c>
      <c r="B55" s="281">
        <v>43264200</v>
      </c>
      <c r="C55" s="281">
        <v>51108751.020000003</v>
      </c>
      <c r="D55" s="280">
        <v>94372951.020000011</v>
      </c>
      <c r="E55" s="281">
        <v>63312367.560000002</v>
      </c>
      <c r="F55" s="282">
        <v>63266576.359999999</v>
      </c>
      <c r="G55" s="187">
        <f t="shared" si="9"/>
        <v>31060583.460000008</v>
      </c>
    </row>
    <row r="56" spans="1:7" x14ac:dyDescent="0.25">
      <c r="A56" s="74" t="s">
        <v>402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187">
        <f t="shared" si="9"/>
        <v>0</v>
      </c>
    </row>
    <row r="57" spans="1:7" x14ac:dyDescent="0.25">
      <c r="A57" s="75" t="s">
        <v>403</v>
      </c>
      <c r="B57" s="42">
        <v>0</v>
      </c>
      <c r="C57" s="281">
        <v>173450</v>
      </c>
      <c r="D57" s="280">
        <v>173450</v>
      </c>
      <c r="E57" s="281">
        <v>133180.82999999999</v>
      </c>
      <c r="F57" s="283">
        <v>133180.82999999999</v>
      </c>
      <c r="G57" s="187">
        <f t="shared" si="9"/>
        <v>40269.170000000013</v>
      </c>
    </row>
    <row r="58" spans="1:7" x14ac:dyDescent="0.25">
      <c r="A58" s="74" t="s">
        <v>404</v>
      </c>
      <c r="B58" s="42">
        <v>0</v>
      </c>
      <c r="C58" s="42">
        <v>0</v>
      </c>
      <c r="D58" s="42">
        <v>0</v>
      </c>
      <c r="E58" s="42">
        <v>0</v>
      </c>
      <c r="F58" s="42">
        <v>0</v>
      </c>
      <c r="G58" s="187">
        <f t="shared" si="9"/>
        <v>0</v>
      </c>
    </row>
    <row r="59" spans="1:7" x14ac:dyDescent="0.25">
      <c r="A59" s="74" t="s">
        <v>405</v>
      </c>
      <c r="B59" s="42">
        <v>0</v>
      </c>
      <c r="C59" s="281">
        <v>156000</v>
      </c>
      <c r="D59" s="280">
        <v>156000</v>
      </c>
      <c r="E59" s="281">
        <v>117000</v>
      </c>
      <c r="F59" s="283">
        <v>117000</v>
      </c>
      <c r="G59" s="187">
        <f t="shared" si="9"/>
        <v>39000</v>
      </c>
    </row>
    <row r="60" spans="1:7" x14ac:dyDescent="0.25">
      <c r="A60" s="74" t="s">
        <v>406</v>
      </c>
      <c r="B60" s="42">
        <v>0</v>
      </c>
      <c r="C60" s="42">
        <v>0</v>
      </c>
      <c r="D60" s="42">
        <v>0</v>
      </c>
      <c r="E60" s="42">
        <v>0</v>
      </c>
      <c r="F60" s="42">
        <v>0</v>
      </c>
      <c r="G60" s="187">
        <f t="shared" si="9"/>
        <v>0</v>
      </c>
    </row>
    <row r="61" spans="1:7" x14ac:dyDescent="0.25">
      <c r="A61" s="53" t="s">
        <v>407</v>
      </c>
      <c r="B61" s="42">
        <f>SUM(B62:B70)</f>
        <v>0</v>
      </c>
      <c r="C61" s="42">
        <f t="shared" ref="C61:F61" si="11">SUM(C62:C70)</f>
        <v>0</v>
      </c>
      <c r="D61" s="42">
        <f t="shared" si="11"/>
        <v>0</v>
      </c>
      <c r="E61" s="42">
        <f t="shared" si="11"/>
        <v>0</v>
      </c>
      <c r="F61" s="42">
        <f t="shared" si="11"/>
        <v>0</v>
      </c>
      <c r="G61" s="187">
        <f t="shared" si="9"/>
        <v>0</v>
      </c>
    </row>
    <row r="62" spans="1:7" x14ac:dyDescent="0.25">
      <c r="A62" s="74" t="s">
        <v>408</v>
      </c>
      <c r="B62" s="42">
        <v>0</v>
      </c>
      <c r="C62" s="42">
        <v>0</v>
      </c>
      <c r="D62" s="42">
        <v>0</v>
      </c>
      <c r="E62" s="42">
        <v>0</v>
      </c>
      <c r="F62" s="42">
        <v>0</v>
      </c>
      <c r="G62" s="187">
        <f t="shared" si="9"/>
        <v>0</v>
      </c>
    </row>
    <row r="63" spans="1:7" x14ac:dyDescent="0.25">
      <c r="A63" s="74" t="s">
        <v>409</v>
      </c>
      <c r="B63" s="42">
        <v>0</v>
      </c>
      <c r="C63" s="42">
        <v>0</v>
      </c>
      <c r="D63" s="42">
        <v>0</v>
      </c>
      <c r="E63" s="42">
        <v>0</v>
      </c>
      <c r="F63" s="42">
        <v>0</v>
      </c>
      <c r="G63" s="187">
        <f t="shared" si="9"/>
        <v>0</v>
      </c>
    </row>
    <row r="64" spans="1:7" x14ac:dyDescent="0.25">
      <c r="A64" s="74" t="s">
        <v>410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187">
        <f t="shared" si="9"/>
        <v>0</v>
      </c>
    </row>
    <row r="65" spans="1:7" x14ac:dyDescent="0.25">
      <c r="A65" s="74" t="s">
        <v>411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187">
        <f t="shared" si="9"/>
        <v>0</v>
      </c>
    </row>
    <row r="66" spans="1:7" x14ac:dyDescent="0.25">
      <c r="A66" s="74" t="s">
        <v>412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187">
        <f t="shared" si="9"/>
        <v>0</v>
      </c>
    </row>
    <row r="67" spans="1:7" x14ac:dyDescent="0.25">
      <c r="A67" s="74" t="s">
        <v>413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187">
        <f t="shared" si="9"/>
        <v>0</v>
      </c>
    </row>
    <row r="68" spans="1:7" x14ac:dyDescent="0.25">
      <c r="A68" s="74" t="s">
        <v>414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187">
        <f t="shared" si="9"/>
        <v>0</v>
      </c>
    </row>
    <row r="69" spans="1:7" x14ac:dyDescent="0.25">
      <c r="A69" s="74" t="s">
        <v>415</v>
      </c>
      <c r="B69" s="42">
        <v>0</v>
      </c>
      <c r="C69" s="42">
        <v>0</v>
      </c>
      <c r="D69" s="42">
        <v>0</v>
      </c>
      <c r="E69" s="42">
        <v>0</v>
      </c>
      <c r="F69" s="42">
        <v>0</v>
      </c>
      <c r="G69" s="187">
        <f t="shared" si="9"/>
        <v>0</v>
      </c>
    </row>
    <row r="70" spans="1:7" x14ac:dyDescent="0.25">
      <c r="A70" s="74" t="s">
        <v>416</v>
      </c>
      <c r="B70" s="42">
        <v>0</v>
      </c>
      <c r="C70" s="42">
        <v>0</v>
      </c>
      <c r="D70" s="42">
        <v>0</v>
      </c>
      <c r="E70" s="42">
        <v>0</v>
      </c>
      <c r="F70" s="42">
        <v>0</v>
      </c>
      <c r="G70" s="187">
        <f t="shared" si="9"/>
        <v>0</v>
      </c>
    </row>
    <row r="71" spans="1:7" x14ac:dyDescent="0.25">
      <c r="A71" s="54" t="s">
        <v>417</v>
      </c>
      <c r="B71" s="42">
        <f>SUM(B72:B75)</f>
        <v>0</v>
      </c>
      <c r="C71" s="42">
        <f t="shared" ref="C71:F71" si="12">SUM(C72:C75)</f>
        <v>0</v>
      </c>
      <c r="D71" s="42">
        <f t="shared" si="12"/>
        <v>0</v>
      </c>
      <c r="E71" s="42">
        <f t="shared" si="12"/>
        <v>0</v>
      </c>
      <c r="F71" s="42">
        <f t="shared" si="12"/>
        <v>0</v>
      </c>
      <c r="G71" s="194">
        <f>SUM(G72:G75)</f>
        <v>0</v>
      </c>
    </row>
    <row r="72" spans="1:7" x14ac:dyDescent="0.25">
      <c r="A72" s="74" t="s">
        <v>418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187">
        <f t="shared" si="9"/>
        <v>0</v>
      </c>
    </row>
    <row r="73" spans="1:7" ht="30" x14ac:dyDescent="0.25">
      <c r="A73" s="74" t="s">
        <v>419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187">
        <f t="shared" si="9"/>
        <v>0</v>
      </c>
    </row>
    <row r="74" spans="1:7" x14ac:dyDescent="0.25">
      <c r="A74" s="74" t="s">
        <v>420</v>
      </c>
      <c r="B74" s="42">
        <v>0</v>
      </c>
      <c r="C74" s="42">
        <v>0</v>
      </c>
      <c r="D74" s="42">
        <v>0</v>
      </c>
      <c r="E74" s="42">
        <v>0</v>
      </c>
      <c r="F74" s="42">
        <v>0</v>
      </c>
      <c r="G74" s="187">
        <f t="shared" si="9"/>
        <v>0</v>
      </c>
    </row>
    <row r="75" spans="1:7" x14ac:dyDescent="0.25">
      <c r="A75" s="74" t="s">
        <v>421</v>
      </c>
      <c r="B75" s="42">
        <v>0</v>
      </c>
      <c r="C75" s="42">
        <v>0</v>
      </c>
      <c r="D75" s="42">
        <v>0</v>
      </c>
      <c r="E75" s="42">
        <v>0</v>
      </c>
      <c r="F75" s="42">
        <v>0</v>
      </c>
      <c r="G75" s="187">
        <f t="shared" si="9"/>
        <v>0</v>
      </c>
    </row>
    <row r="76" spans="1:7" x14ac:dyDescent="0.25">
      <c r="A76" s="40"/>
      <c r="B76" s="44"/>
      <c r="C76" s="44"/>
      <c r="D76" s="44"/>
      <c r="E76" s="44"/>
      <c r="F76" s="44"/>
      <c r="G76" s="195"/>
    </row>
    <row r="77" spans="1:7" x14ac:dyDescent="0.25">
      <c r="A77" s="3" t="s">
        <v>379</v>
      </c>
      <c r="B77" s="4">
        <f>B43+B9</f>
        <v>155412090</v>
      </c>
      <c r="C77" s="4">
        <f t="shared" ref="C77:F77" si="13">C43+C9</f>
        <v>118442647.97000001</v>
      </c>
      <c r="D77" s="4">
        <f t="shared" si="13"/>
        <v>273854737.97000003</v>
      </c>
      <c r="E77" s="4">
        <f t="shared" si="13"/>
        <v>197957271.67000002</v>
      </c>
      <c r="F77" s="4">
        <f t="shared" si="13"/>
        <v>197111879.38999999</v>
      </c>
      <c r="G77" s="189">
        <f>G9+G43</f>
        <v>75897466.300000012</v>
      </c>
    </row>
    <row r="78" spans="1:7" x14ac:dyDescent="0.25">
      <c r="A78" s="50"/>
      <c r="B78" s="76"/>
      <c r="C78" s="76"/>
      <c r="D78" s="76"/>
      <c r="E78" s="76"/>
      <c r="F78" s="76"/>
      <c r="G78" s="76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28:G36 C72:G75 B9:B10 B37:G37 B19:G19 B27:G27 B53:G53 C62:G70 B43:B44 B71:G71 C54:G60 C20:G26 B76:G77 C38:G41 C43:G52 B61:G61 C9:G18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9:C19 B27:C27 B37:C37 B53:F53 B61:F76 E19:F19 E27:F27 B42:F44 B38:C41 E38:F41 E37:F37 D38:D41 G9:G10 G11:G18 G20:G26 G61:G70 B77:E77 F77:G77 G59:G60 G54 G45:G52 G43:G44 G55:G58 B10:F10" unlockedFormula="1"/>
    <ignoredError sqref="D19 D27 D37 G19 G28:G35 G37 G27 G38:G42 G71:G75 G53" formula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opLeftCell="A13" zoomScale="75" zoomScaleNormal="75" workbookViewId="0">
      <selection activeCell="G26" sqref="G26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334" t="s">
        <v>423</v>
      </c>
      <c r="B1" s="326"/>
      <c r="C1" s="326"/>
      <c r="D1" s="326"/>
      <c r="E1" s="326"/>
      <c r="F1" s="326"/>
      <c r="G1" s="327"/>
    </row>
    <row r="2" spans="1:7" x14ac:dyDescent="0.25">
      <c r="A2" s="100" t="str">
        <f>'Formato 1'!A2</f>
        <v>Municipio de Ocampo</v>
      </c>
      <c r="B2" s="101"/>
      <c r="C2" s="101"/>
      <c r="D2" s="101"/>
      <c r="E2" s="101"/>
      <c r="F2" s="101"/>
      <c r="G2" s="102"/>
    </row>
    <row r="3" spans="1:7" x14ac:dyDescent="0.25">
      <c r="A3" s="103" t="s">
        <v>296</v>
      </c>
      <c r="B3" s="104"/>
      <c r="C3" s="104"/>
      <c r="D3" s="104"/>
      <c r="E3" s="104"/>
      <c r="F3" s="104"/>
      <c r="G3" s="105"/>
    </row>
    <row r="4" spans="1:7" x14ac:dyDescent="0.25">
      <c r="A4" s="103" t="s">
        <v>424</v>
      </c>
      <c r="B4" s="104"/>
      <c r="C4" s="104"/>
      <c r="D4" s="104"/>
      <c r="E4" s="104"/>
      <c r="F4" s="104"/>
      <c r="G4" s="105"/>
    </row>
    <row r="5" spans="1:7" x14ac:dyDescent="0.25">
      <c r="A5" s="103" t="str">
        <f>'Formato 3'!A4</f>
        <v>Del 1 de Enero al 30 de Septiembre de 2024 (b)</v>
      </c>
      <c r="B5" s="104"/>
      <c r="C5" s="104"/>
      <c r="D5" s="104"/>
      <c r="E5" s="104"/>
      <c r="F5" s="104"/>
      <c r="G5" s="105"/>
    </row>
    <row r="6" spans="1:7" x14ac:dyDescent="0.25">
      <c r="A6" s="106" t="s">
        <v>2</v>
      </c>
      <c r="B6" s="107"/>
      <c r="C6" s="107"/>
      <c r="D6" s="107"/>
      <c r="E6" s="107"/>
      <c r="F6" s="107"/>
      <c r="G6" s="108"/>
    </row>
    <row r="7" spans="1:7" x14ac:dyDescent="0.25">
      <c r="A7" s="329" t="s">
        <v>425</v>
      </c>
      <c r="B7" s="332" t="s">
        <v>298</v>
      </c>
      <c r="C7" s="332"/>
      <c r="D7" s="332"/>
      <c r="E7" s="332"/>
      <c r="F7" s="332"/>
      <c r="G7" s="332" t="s">
        <v>299</v>
      </c>
    </row>
    <row r="8" spans="1:7" ht="30" x14ac:dyDescent="0.25">
      <c r="A8" s="330"/>
      <c r="B8" s="7" t="s">
        <v>300</v>
      </c>
      <c r="C8" s="28" t="s">
        <v>388</v>
      </c>
      <c r="D8" s="28" t="s">
        <v>231</v>
      </c>
      <c r="E8" s="28" t="s">
        <v>186</v>
      </c>
      <c r="F8" s="28" t="s">
        <v>203</v>
      </c>
      <c r="G8" s="342"/>
    </row>
    <row r="9" spans="1:7" ht="15.75" customHeight="1" x14ac:dyDescent="0.25">
      <c r="A9" s="21" t="s">
        <v>426</v>
      </c>
      <c r="B9" s="109">
        <f>SUM(B10,B11,B12,B15,B16,B19)</f>
        <v>57804808.060000002</v>
      </c>
      <c r="C9" s="109">
        <f t="shared" ref="C9:G9" si="0">SUM(C10,C11,C12,C15,C16,C19)</f>
        <v>-2548167.88</v>
      </c>
      <c r="D9" s="109">
        <f t="shared" si="0"/>
        <v>55256640.18</v>
      </c>
      <c r="E9" s="109">
        <f t="shared" si="0"/>
        <v>37174248.060000002</v>
      </c>
      <c r="F9" s="109">
        <f t="shared" si="0"/>
        <v>37174248.060000002</v>
      </c>
      <c r="G9" s="109">
        <f t="shared" si="0"/>
        <v>18082392.119999997</v>
      </c>
    </row>
    <row r="10" spans="1:7" x14ac:dyDescent="0.25">
      <c r="A10" s="53" t="s">
        <v>427</v>
      </c>
      <c r="B10" s="285">
        <v>57804808.060000002</v>
      </c>
      <c r="C10" s="285">
        <v>-2548167.88</v>
      </c>
      <c r="D10" s="284">
        <v>55256640.18</v>
      </c>
      <c r="E10" s="285">
        <v>37174248.060000002</v>
      </c>
      <c r="F10" s="285">
        <v>37174248.060000002</v>
      </c>
      <c r="G10" s="71">
        <f>D10-E10</f>
        <v>18082392.119999997</v>
      </c>
    </row>
    <row r="11" spans="1:7" ht="15.75" customHeight="1" x14ac:dyDescent="0.25">
      <c r="A11" s="53" t="s">
        <v>428</v>
      </c>
      <c r="B11" s="71">
        <v>0</v>
      </c>
      <c r="C11" s="71">
        <v>0</v>
      </c>
      <c r="D11" s="71">
        <v>0</v>
      </c>
      <c r="E11" s="71">
        <v>0</v>
      </c>
      <c r="F11" s="71">
        <v>0</v>
      </c>
      <c r="G11" s="71">
        <f t="shared" ref="G11:G19" si="1">D11-E11</f>
        <v>0</v>
      </c>
    </row>
    <row r="12" spans="1:7" x14ac:dyDescent="0.25">
      <c r="A12" s="53" t="s">
        <v>429</v>
      </c>
      <c r="B12" s="71">
        <f>B13+B14</f>
        <v>0</v>
      </c>
      <c r="C12" s="71">
        <f t="shared" ref="C12:G12" si="2">C13+C14</f>
        <v>0</v>
      </c>
      <c r="D12" s="71">
        <f t="shared" si="2"/>
        <v>0</v>
      </c>
      <c r="E12" s="71">
        <f t="shared" si="2"/>
        <v>0</v>
      </c>
      <c r="F12" s="71">
        <f t="shared" si="2"/>
        <v>0</v>
      </c>
      <c r="G12" s="71">
        <f t="shared" si="2"/>
        <v>0</v>
      </c>
    </row>
    <row r="13" spans="1:7" x14ac:dyDescent="0.25">
      <c r="A13" s="72" t="s">
        <v>430</v>
      </c>
      <c r="B13" s="71">
        <v>0</v>
      </c>
      <c r="C13" s="71">
        <v>0</v>
      </c>
      <c r="D13" s="71">
        <v>0</v>
      </c>
      <c r="E13" s="71">
        <v>0</v>
      </c>
      <c r="F13" s="71">
        <v>0</v>
      </c>
      <c r="G13" s="71">
        <f t="shared" si="1"/>
        <v>0</v>
      </c>
    </row>
    <row r="14" spans="1:7" x14ac:dyDescent="0.25">
      <c r="A14" s="72" t="s">
        <v>431</v>
      </c>
      <c r="B14" s="71">
        <v>0</v>
      </c>
      <c r="C14" s="71">
        <v>0</v>
      </c>
      <c r="D14" s="71">
        <v>0</v>
      </c>
      <c r="E14" s="71">
        <v>0</v>
      </c>
      <c r="F14" s="71">
        <v>0</v>
      </c>
      <c r="G14" s="71">
        <f t="shared" si="1"/>
        <v>0</v>
      </c>
    </row>
    <row r="15" spans="1:7" x14ac:dyDescent="0.25">
      <c r="A15" s="53" t="s">
        <v>432</v>
      </c>
      <c r="B15" s="71">
        <v>0</v>
      </c>
      <c r="C15" s="71">
        <v>0</v>
      </c>
      <c r="D15" s="71">
        <v>0</v>
      </c>
      <c r="E15" s="71">
        <v>0</v>
      </c>
      <c r="F15" s="71">
        <v>0</v>
      </c>
      <c r="G15" s="71">
        <f t="shared" si="1"/>
        <v>0</v>
      </c>
    </row>
    <row r="16" spans="1:7" ht="30" x14ac:dyDescent="0.25">
      <c r="A16" s="54" t="s">
        <v>433</v>
      </c>
      <c r="B16" s="71">
        <f>B17+B18</f>
        <v>0</v>
      </c>
      <c r="C16" s="71">
        <f t="shared" ref="C16:G16" si="3">C17+C18</f>
        <v>0</v>
      </c>
      <c r="D16" s="71">
        <f t="shared" si="3"/>
        <v>0</v>
      </c>
      <c r="E16" s="71">
        <f t="shared" si="3"/>
        <v>0</v>
      </c>
      <c r="F16" s="71">
        <f t="shared" si="3"/>
        <v>0</v>
      </c>
      <c r="G16" s="71">
        <f t="shared" si="3"/>
        <v>0</v>
      </c>
    </row>
    <row r="17" spans="1:7" x14ac:dyDescent="0.25">
      <c r="A17" s="72" t="s">
        <v>434</v>
      </c>
      <c r="B17" s="71">
        <v>0</v>
      </c>
      <c r="C17" s="71">
        <v>0</v>
      </c>
      <c r="D17" s="71">
        <v>0</v>
      </c>
      <c r="E17" s="71">
        <v>0</v>
      </c>
      <c r="F17" s="71">
        <v>0</v>
      </c>
      <c r="G17" s="71">
        <f t="shared" si="1"/>
        <v>0</v>
      </c>
    </row>
    <row r="18" spans="1:7" x14ac:dyDescent="0.25">
      <c r="A18" s="72" t="s">
        <v>435</v>
      </c>
      <c r="B18" s="71">
        <v>0</v>
      </c>
      <c r="C18" s="71">
        <v>0</v>
      </c>
      <c r="D18" s="71">
        <v>0</v>
      </c>
      <c r="E18" s="71">
        <v>0</v>
      </c>
      <c r="F18" s="71">
        <v>0</v>
      </c>
      <c r="G18" s="71">
        <f t="shared" si="1"/>
        <v>0</v>
      </c>
    </row>
    <row r="19" spans="1:7" x14ac:dyDescent="0.25">
      <c r="A19" s="53" t="s">
        <v>436</v>
      </c>
      <c r="B19" s="71">
        <v>0</v>
      </c>
      <c r="C19" s="71">
        <v>0</v>
      </c>
      <c r="D19" s="71">
        <v>0</v>
      </c>
      <c r="E19" s="71">
        <v>0</v>
      </c>
      <c r="F19" s="71">
        <v>0</v>
      </c>
      <c r="G19" s="71">
        <f t="shared" si="1"/>
        <v>0</v>
      </c>
    </row>
    <row r="20" spans="1:7" x14ac:dyDescent="0.25">
      <c r="A20" s="40"/>
      <c r="B20" s="73"/>
      <c r="C20" s="73"/>
      <c r="D20" s="73"/>
      <c r="E20" s="73"/>
      <c r="F20" s="73"/>
      <c r="G20" s="73"/>
    </row>
    <row r="21" spans="1:7" x14ac:dyDescent="0.25">
      <c r="A21" s="29" t="s">
        <v>437</v>
      </c>
      <c r="B21" s="109">
        <f>SUM(B22,B23,B24,B27,B28,B31)</f>
        <v>1531576.6</v>
      </c>
      <c r="C21" s="109">
        <f t="shared" ref="C21:F21" si="4">SUM(C22,C23,C24,C27,C28,C31)</f>
        <v>244918.5</v>
      </c>
      <c r="D21" s="109">
        <f t="shared" si="4"/>
        <v>1776495.1</v>
      </c>
      <c r="E21" s="109">
        <f t="shared" si="4"/>
        <v>562483.69999999995</v>
      </c>
      <c r="F21" s="109">
        <f t="shared" si="4"/>
        <v>562483.69999999995</v>
      </c>
      <c r="G21" s="109">
        <f>SUM(G22,G23,G24,G27,G28,G31)</f>
        <v>1214011.4000000001</v>
      </c>
    </row>
    <row r="22" spans="1:7" x14ac:dyDescent="0.25">
      <c r="A22" s="53" t="s">
        <v>427</v>
      </c>
      <c r="B22" s="287">
        <v>1531576.6</v>
      </c>
      <c r="C22" s="287">
        <v>244918.5</v>
      </c>
      <c r="D22" s="286">
        <v>1776495.1</v>
      </c>
      <c r="E22" s="287">
        <v>562483.69999999995</v>
      </c>
      <c r="F22" s="287">
        <v>562483.69999999995</v>
      </c>
      <c r="G22" s="196">
        <f>D22-E22</f>
        <v>1214011.4000000001</v>
      </c>
    </row>
    <row r="23" spans="1:7" x14ac:dyDescent="0.25">
      <c r="A23" s="53" t="s">
        <v>428</v>
      </c>
      <c r="B23" s="71">
        <v>0</v>
      </c>
      <c r="C23" s="71">
        <v>0</v>
      </c>
      <c r="D23" s="71">
        <v>0</v>
      </c>
      <c r="E23" s="71">
        <v>0</v>
      </c>
      <c r="F23" s="71">
        <v>0</v>
      </c>
      <c r="G23" s="71">
        <f t="shared" ref="G23:G31" si="5">D23-E23</f>
        <v>0</v>
      </c>
    </row>
    <row r="24" spans="1:7" x14ac:dyDescent="0.25">
      <c r="A24" s="53" t="s">
        <v>429</v>
      </c>
      <c r="B24" s="71">
        <f t="shared" ref="B24:G24" si="6">B25+B26</f>
        <v>0</v>
      </c>
      <c r="C24" s="71">
        <f t="shared" si="6"/>
        <v>0</v>
      </c>
      <c r="D24" s="71">
        <f t="shared" si="6"/>
        <v>0</v>
      </c>
      <c r="E24" s="71">
        <f t="shared" si="6"/>
        <v>0</v>
      </c>
      <c r="F24" s="71">
        <f t="shared" si="6"/>
        <v>0</v>
      </c>
      <c r="G24" s="71">
        <f t="shared" si="6"/>
        <v>0</v>
      </c>
    </row>
    <row r="25" spans="1:7" x14ac:dyDescent="0.25">
      <c r="A25" s="72" t="s">
        <v>430</v>
      </c>
      <c r="B25" s="71">
        <v>0</v>
      </c>
      <c r="C25" s="71">
        <v>0</v>
      </c>
      <c r="D25" s="71">
        <v>0</v>
      </c>
      <c r="E25" s="71">
        <v>0</v>
      </c>
      <c r="F25" s="71">
        <v>0</v>
      </c>
      <c r="G25" s="71">
        <f t="shared" si="5"/>
        <v>0</v>
      </c>
    </row>
    <row r="26" spans="1:7" x14ac:dyDescent="0.25">
      <c r="A26" s="72" t="s">
        <v>431</v>
      </c>
      <c r="B26" s="71">
        <v>0</v>
      </c>
      <c r="C26" s="71">
        <v>0</v>
      </c>
      <c r="D26" s="71">
        <v>0</v>
      </c>
      <c r="E26" s="71">
        <v>0</v>
      </c>
      <c r="F26" s="71">
        <v>0</v>
      </c>
      <c r="G26" s="71">
        <f t="shared" si="5"/>
        <v>0</v>
      </c>
    </row>
    <row r="27" spans="1:7" x14ac:dyDescent="0.25">
      <c r="A27" s="53" t="s">
        <v>432</v>
      </c>
      <c r="B27" s="71">
        <v>0</v>
      </c>
      <c r="C27" s="71">
        <v>0</v>
      </c>
      <c r="D27" s="71">
        <v>0</v>
      </c>
      <c r="E27" s="71">
        <v>0</v>
      </c>
      <c r="F27" s="71">
        <v>0</v>
      </c>
      <c r="G27" s="71">
        <f t="shared" si="5"/>
        <v>0</v>
      </c>
    </row>
    <row r="28" spans="1:7" ht="30" x14ac:dyDescent="0.25">
      <c r="A28" s="54" t="s">
        <v>433</v>
      </c>
      <c r="B28" s="71">
        <f t="shared" ref="B28:G28" si="7">B29+B30</f>
        <v>0</v>
      </c>
      <c r="C28" s="71">
        <f t="shared" si="7"/>
        <v>0</v>
      </c>
      <c r="D28" s="71">
        <f t="shared" si="7"/>
        <v>0</v>
      </c>
      <c r="E28" s="71">
        <f t="shared" si="7"/>
        <v>0</v>
      </c>
      <c r="F28" s="71">
        <f t="shared" si="7"/>
        <v>0</v>
      </c>
      <c r="G28" s="71">
        <f t="shared" si="7"/>
        <v>0</v>
      </c>
    </row>
    <row r="29" spans="1:7" x14ac:dyDescent="0.25">
      <c r="A29" s="72" t="s">
        <v>434</v>
      </c>
      <c r="B29" s="71">
        <v>0</v>
      </c>
      <c r="C29" s="71">
        <v>0</v>
      </c>
      <c r="D29" s="71">
        <v>0</v>
      </c>
      <c r="E29" s="71">
        <v>0</v>
      </c>
      <c r="F29" s="71">
        <v>0</v>
      </c>
      <c r="G29" s="71">
        <f t="shared" si="5"/>
        <v>0</v>
      </c>
    </row>
    <row r="30" spans="1:7" x14ac:dyDescent="0.25">
      <c r="A30" s="72" t="s">
        <v>435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1">
        <f t="shared" si="5"/>
        <v>0</v>
      </c>
    </row>
    <row r="31" spans="1:7" x14ac:dyDescent="0.25">
      <c r="A31" s="53" t="s">
        <v>436</v>
      </c>
      <c r="B31" s="71">
        <v>0</v>
      </c>
      <c r="C31" s="71">
        <v>0</v>
      </c>
      <c r="D31" s="71">
        <v>0</v>
      </c>
      <c r="E31" s="71">
        <v>0</v>
      </c>
      <c r="F31" s="71">
        <v>0</v>
      </c>
      <c r="G31" s="71">
        <f t="shared" si="5"/>
        <v>0</v>
      </c>
    </row>
    <row r="32" spans="1:7" x14ac:dyDescent="0.25">
      <c r="A32" s="40"/>
      <c r="B32" s="73"/>
      <c r="C32" s="73"/>
      <c r="D32" s="73"/>
      <c r="E32" s="73"/>
      <c r="F32" s="73"/>
      <c r="G32" s="73"/>
    </row>
    <row r="33" spans="1:7" ht="14.45" customHeight="1" x14ac:dyDescent="0.25">
      <c r="A33" s="3" t="s">
        <v>438</v>
      </c>
      <c r="B33" s="109">
        <f>B21+B9</f>
        <v>59336384.660000004</v>
      </c>
      <c r="C33" s="109">
        <f t="shared" ref="C33:G33" si="8">C21+C9</f>
        <v>-2303249.38</v>
      </c>
      <c r="D33" s="109">
        <f t="shared" si="8"/>
        <v>57033135.280000001</v>
      </c>
      <c r="E33" s="109">
        <f t="shared" si="8"/>
        <v>37736731.760000005</v>
      </c>
      <c r="F33" s="109">
        <f t="shared" si="8"/>
        <v>37736731.760000005</v>
      </c>
      <c r="G33" s="109">
        <f t="shared" si="8"/>
        <v>19296403.519999996</v>
      </c>
    </row>
    <row r="34" spans="1:7" ht="14.45" customHeight="1" x14ac:dyDescent="0.25">
      <c r="A34" s="50"/>
      <c r="B34" s="197"/>
      <c r="C34" s="197"/>
      <c r="D34" s="197"/>
      <c r="E34" s="197"/>
      <c r="F34" s="197"/>
      <c r="G34" s="197"/>
    </row>
    <row r="35" spans="1:7" x14ac:dyDescent="0.25">
      <c r="B35" s="183"/>
      <c r="C35" s="183"/>
      <c r="D35" s="183"/>
      <c r="E35" s="183"/>
      <c r="F35" s="183"/>
      <c r="G35" s="183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21 B11:G11 G10 B23:F33 G22" unlockedFormula="1"/>
    <ignoredError sqref="G12:G21 G23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  <ds:schemaRef ds:uri="6aa8a68a-ab09-4ac8-a697-fdce915bc567"/>
    <ds:schemaRef ds:uri="0c865bf4-0f22-4e4d-b041-7b0c1657e5a8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Juanito</cp:lastModifiedBy>
  <cp:revision/>
  <cp:lastPrinted>2024-03-20T14:35:03Z</cp:lastPrinted>
  <dcterms:created xsi:type="dcterms:W3CDTF">2023-03-16T22:14:51Z</dcterms:created>
  <dcterms:modified xsi:type="dcterms:W3CDTF">2024-10-08T18:20:52Z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